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X:\DATA_BASE\!СОПРОВОЖДЕНИЕ\РН-Уват\им. МАЛЫКА\МАЛЫКА_2Ю_5009-2\2_ГОРИЗОНТ\2.4_Расчеты\"/>
    </mc:Choice>
  </mc:AlternateContent>
  <bookViews>
    <workbookView xWindow="0" yWindow="0" windowWidth="28800" windowHeight="12300" tabRatio="715" activeTab="1"/>
  </bookViews>
  <sheets>
    <sheet name="Исходные данные" sheetId="12" r:id="rId1"/>
    <sheet name="Данные" sheetId="1" r:id="rId2"/>
    <sheet name="Отчет" sheetId="2" r:id="rId3"/>
    <sheet name="Горизонтальная траектория" sheetId="3" r:id="rId4"/>
    <sheet name="Вертикальная траектория" sheetId="4" r:id="rId5"/>
    <sheet name="Rev4.4 17.04.2023" sheetId="8" r:id="rId6"/>
    <sheet name="IGIRGI_CI - исправленный" sheetId="11" r:id="rId7"/>
    <sheet name="Замеры Cont.incl" sheetId="10" r:id="rId8"/>
    <sheet name="скрытые данные" sheetId="5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4" i="2" l="1"/>
  <c r="B364" i="2"/>
  <c r="G364" i="2" s="1"/>
  <c r="C364" i="2"/>
  <c r="E364" i="2"/>
  <c r="F364" i="2"/>
  <c r="H364" i="2"/>
  <c r="I364" i="2"/>
  <c r="J364" i="2"/>
  <c r="K364" i="2"/>
  <c r="L364" i="2"/>
  <c r="A365" i="2"/>
  <c r="B365" i="2"/>
  <c r="G365" i="2" s="1"/>
  <c r="C365" i="2"/>
  <c r="E365" i="2"/>
  <c r="F365" i="2"/>
  <c r="I365" i="2"/>
  <c r="J365" i="2"/>
  <c r="K365" i="2"/>
  <c r="L365" i="2"/>
  <c r="A366" i="2"/>
  <c r="B366" i="2"/>
  <c r="G366" i="2" s="1"/>
  <c r="C366" i="2"/>
  <c r="H366" i="2" s="1"/>
  <c r="E366" i="2"/>
  <c r="F366" i="2"/>
  <c r="I366" i="2"/>
  <c r="J366" i="2"/>
  <c r="K366" i="2"/>
  <c r="L366" i="2"/>
  <c r="A356" i="2"/>
  <c r="B356" i="2"/>
  <c r="C356" i="2"/>
  <c r="E356" i="2"/>
  <c r="F356" i="2"/>
  <c r="I356" i="2"/>
  <c r="J356" i="2"/>
  <c r="K356" i="2"/>
  <c r="L356" i="2"/>
  <c r="A357" i="2"/>
  <c r="B357" i="2"/>
  <c r="C357" i="2"/>
  <c r="E357" i="2"/>
  <c r="F357" i="2"/>
  <c r="I357" i="2"/>
  <c r="J357" i="2"/>
  <c r="K357" i="2"/>
  <c r="L357" i="2"/>
  <c r="A358" i="2"/>
  <c r="B358" i="2"/>
  <c r="C358" i="2"/>
  <c r="E358" i="2"/>
  <c r="F358" i="2"/>
  <c r="I358" i="2"/>
  <c r="J358" i="2"/>
  <c r="K358" i="2"/>
  <c r="L358" i="2"/>
  <c r="A359" i="2"/>
  <c r="B359" i="2"/>
  <c r="C359" i="2"/>
  <c r="E359" i="2"/>
  <c r="F359" i="2"/>
  <c r="I359" i="2"/>
  <c r="J359" i="2"/>
  <c r="K359" i="2"/>
  <c r="L359" i="2"/>
  <c r="A360" i="2"/>
  <c r="B360" i="2"/>
  <c r="G360" i="2" s="1"/>
  <c r="C360" i="2"/>
  <c r="H360" i="2" s="1"/>
  <c r="E360" i="2"/>
  <c r="F360" i="2"/>
  <c r="I360" i="2"/>
  <c r="J360" i="2"/>
  <c r="K360" i="2"/>
  <c r="L360" i="2"/>
  <c r="A361" i="2"/>
  <c r="B361" i="2"/>
  <c r="G361" i="2" s="1"/>
  <c r="C361" i="2"/>
  <c r="H361" i="2" s="1"/>
  <c r="E361" i="2"/>
  <c r="F361" i="2"/>
  <c r="I361" i="2"/>
  <c r="J361" i="2"/>
  <c r="K361" i="2"/>
  <c r="L361" i="2"/>
  <c r="A362" i="2"/>
  <c r="B362" i="2"/>
  <c r="C362" i="2"/>
  <c r="E362" i="2"/>
  <c r="F362" i="2"/>
  <c r="I362" i="2"/>
  <c r="J362" i="2"/>
  <c r="K362" i="2"/>
  <c r="L362" i="2"/>
  <c r="A363" i="2"/>
  <c r="B363" i="2"/>
  <c r="C363" i="2"/>
  <c r="E363" i="2"/>
  <c r="F363" i="2"/>
  <c r="I363" i="2"/>
  <c r="J363" i="2"/>
  <c r="K363" i="2"/>
  <c r="L363" i="2"/>
  <c r="N347" i="1"/>
  <c r="N348" i="1"/>
  <c r="N349" i="1"/>
  <c r="N350" i="1"/>
  <c r="N351" i="1"/>
  <c r="N352" i="1"/>
  <c r="N353" i="1"/>
  <c r="N354" i="1"/>
  <c r="N355" i="1"/>
  <c r="N356" i="1"/>
  <c r="U356" i="1" s="1"/>
  <c r="N357" i="1"/>
  <c r="O347" i="1"/>
  <c r="Q347" i="1" s="1"/>
  <c r="R347" i="1" s="1"/>
  <c r="O348" i="1"/>
  <c r="Q348" i="1" s="1"/>
  <c r="R348" i="1" s="1"/>
  <c r="O349" i="1"/>
  <c r="O350" i="1"/>
  <c r="O351" i="1"/>
  <c r="O352" i="1"/>
  <c r="Q352" i="1" s="1"/>
  <c r="O353" i="1"/>
  <c r="O354" i="1"/>
  <c r="O355" i="1"/>
  <c r="Q355" i="1" s="1"/>
  <c r="R355" i="1" s="1"/>
  <c r="U355" i="1" s="1"/>
  <c r="O356" i="1"/>
  <c r="Q356" i="1" s="1"/>
  <c r="R356" i="1" s="1"/>
  <c r="O357" i="1"/>
  <c r="Q357" i="1" s="1"/>
  <c r="R357" i="1" s="1"/>
  <c r="P347" i="1"/>
  <c r="P348" i="1"/>
  <c r="P349" i="1"/>
  <c r="P350" i="1"/>
  <c r="P351" i="1"/>
  <c r="P352" i="1"/>
  <c r="P353" i="1"/>
  <c r="P354" i="1"/>
  <c r="P355" i="1"/>
  <c r="P356" i="1"/>
  <c r="P357" i="1"/>
  <c r="Q351" i="1"/>
  <c r="R351" i="1" s="1"/>
  <c r="U351" i="1" s="1"/>
  <c r="Q354" i="1"/>
  <c r="R354" i="1" s="1"/>
  <c r="U354" i="1" s="1"/>
  <c r="R352" i="1"/>
  <c r="AJ347" i="1"/>
  <c r="AJ348" i="1"/>
  <c r="AJ349" i="1"/>
  <c r="AJ350" i="1"/>
  <c r="AJ351" i="1"/>
  <c r="AJ352" i="1"/>
  <c r="AR352" i="1" s="1"/>
  <c r="AJ353" i="1"/>
  <c r="AJ354" i="1"/>
  <c r="AJ355" i="1"/>
  <c r="AJ356" i="1"/>
  <c r="AJ357" i="1"/>
  <c r="AK347" i="1"/>
  <c r="AM347" i="1" s="1"/>
  <c r="AN347" i="1" s="1"/>
  <c r="AK348" i="1"/>
  <c r="AM348" i="1" s="1"/>
  <c r="AN348" i="1" s="1"/>
  <c r="AQ348" i="1" s="1"/>
  <c r="AK349" i="1"/>
  <c r="AM349" i="1" s="1"/>
  <c r="AN349" i="1" s="1"/>
  <c r="AK350" i="1"/>
  <c r="AK351" i="1"/>
  <c r="AK352" i="1"/>
  <c r="AK353" i="1"/>
  <c r="AK354" i="1"/>
  <c r="AM354" i="1" s="1"/>
  <c r="AN354" i="1" s="1"/>
  <c r="AK355" i="1"/>
  <c r="AK356" i="1"/>
  <c r="AK357" i="1"/>
  <c r="AM357" i="1" s="1"/>
  <c r="AL347" i="1"/>
  <c r="AL348" i="1"/>
  <c r="AL349" i="1"/>
  <c r="AL350" i="1"/>
  <c r="AL351" i="1"/>
  <c r="AM351" i="1" s="1"/>
  <c r="AN351" i="1" s="1"/>
  <c r="AL352" i="1"/>
  <c r="AL353" i="1"/>
  <c r="AL354" i="1"/>
  <c r="AL355" i="1"/>
  <c r="AM355" i="1" s="1"/>
  <c r="AN355" i="1" s="1"/>
  <c r="AQ355" i="1" s="1"/>
  <c r="AL356" i="1"/>
  <c r="AL357" i="1"/>
  <c r="AM352" i="1"/>
  <c r="AN352" i="1" s="1"/>
  <c r="AM356" i="1"/>
  <c r="AN356" i="1" s="1"/>
  <c r="AQ356" i="1" s="1"/>
  <c r="AN357" i="1"/>
  <c r="AR347" i="1"/>
  <c r="AR348" i="1"/>
  <c r="AR349" i="1"/>
  <c r="AR350" i="1"/>
  <c r="AR351" i="1"/>
  <c r="AR354" i="1"/>
  <c r="AR355" i="1"/>
  <c r="AR356" i="1"/>
  <c r="AR357" i="1"/>
  <c r="H357" i="2" l="1"/>
  <c r="H362" i="2"/>
  <c r="G356" i="2"/>
  <c r="H363" i="2"/>
  <c r="G363" i="2"/>
  <c r="H358" i="2"/>
  <c r="G362" i="2"/>
  <c r="G357" i="2"/>
  <c r="G358" i="2"/>
  <c r="H359" i="2"/>
  <c r="H365" i="2"/>
  <c r="G359" i="2"/>
  <c r="H356" i="2"/>
  <c r="S354" i="1"/>
  <c r="U347" i="1"/>
  <c r="U353" i="1"/>
  <c r="Q353" i="1"/>
  <c r="R353" i="1" s="1"/>
  <c r="Q350" i="1"/>
  <c r="R350" i="1" s="1"/>
  <c r="Q349" i="1"/>
  <c r="R349" i="1" s="1"/>
  <c r="U349" i="1" s="1"/>
  <c r="AQ347" i="1"/>
  <c r="AP347" i="1"/>
  <c r="AD347" i="1" s="1"/>
  <c r="AM353" i="1"/>
  <c r="AN353" i="1" s="1"/>
  <c r="AO353" i="1" s="1"/>
  <c r="AM350" i="1"/>
  <c r="AN350" i="1" s="1"/>
  <c r="AP350" i="1" s="1"/>
  <c r="AO347" i="1"/>
  <c r="Z347" i="1" s="1"/>
  <c r="AA347" i="1" s="1"/>
  <c r="AR353" i="1"/>
  <c r="U352" i="1"/>
  <c r="T351" i="1"/>
  <c r="S350" i="1"/>
  <c r="AP355" i="1"/>
  <c r="AQ351" i="1"/>
  <c r="AP351" i="1"/>
  <c r="AO351" i="1"/>
  <c r="AQ349" i="1"/>
  <c r="T354" i="1"/>
  <c r="AP348" i="1"/>
  <c r="T350" i="1"/>
  <c r="U350" i="1"/>
  <c r="S349" i="1"/>
  <c r="T349" i="1"/>
  <c r="U348" i="1"/>
  <c r="T348" i="1"/>
  <c r="S348" i="1"/>
  <c r="T352" i="1"/>
  <c r="S352" i="1"/>
  <c r="AP357" i="1"/>
  <c r="AO357" i="1"/>
  <c r="I347" i="1"/>
  <c r="G347" i="1"/>
  <c r="AQ357" i="1"/>
  <c r="AP356" i="1"/>
  <c r="T357" i="1"/>
  <c r="U357" i="1"/>
  <c r="S357" i="1"/>
  <c r="AO355" i="1"/>
  <c r="T355" i="1"/>
  <c r="AQ354" i="1"/>
  <c r="AP354" i="1"/>
  <c r="AO354" i="1"/>
  <c r="AO352" i="1"/>
  <c r="S347" i="1"/>
  <c r="D347" i="1" s="1"/>
  <c r="AP352" i="1"/>
  <c r="T347" i="1"/>
  <c r="AQ352" i="1"/>
  <c r="AP349" i="1"/>
  <c r="AO348" i="1"/>
  <c r="T356" i="1"/>
  <c r="S355" i="1"/>
  <c r="AO349" i="1"/>
  <c r="S356" i="1"/>
  <c r="AO356" i="1"/>
  <c r="S351" i="1"/>
  <c r="A346" i="2"/>
  <c r="B346" i="2"/>
  <c r="C346" i="2"/>
  <c r="E346" i="2"/>
  <c r="F346" i="2"/>
  <c r="I346" i="2"/>
  <c r="J346" i="2"/>
  <c r="K346" i="2"/>
  <c r="L346" i="2"/>
  <c r="A347" i="2"/>
  <c r="B347" i="2"/>
  <c r="C347" i="2"/>
  <c r="E347" i="2"/>
  <c r="F347" i="2"/>
  <c r="I347" i="2"/>
  <c r="J347" i="2"/>
  <c r="K347" i="2"/>
  <c r="L347" i="2"/>
  <c r="A348" i="2"/>
  <c r="B348" i="2"/>
  <c r="G348" i="2" s="1"/>
  <c r="C348" i="2"/>
  <c r="E348" i="2"/>
  <c r="F348" i="2"/>
  <c r="I348" i="2"/>
  <c r="J348" i="2"/>
  <c r="K348" i="2"/>
  <c r="L348" i="2"/>
  <c r="A349" i="2"/>
  <c r="B349" i="2"/>
  <c r="G349" i="2" s="1"/>
  <c r="C349" i="2"/>
  <c r="E349" i="2"/>
  <c r="F349" i="2"/>
  <c r="I349" i="2"/>
  <c r="J349" i="2"/>
  <c r="K349" i="2"/>
  <c r="L349" i="2"/>
  <c r="A350" i="2"/>
  <c r="B350" i="2"/>
  <c r="G350" i="2" s="1"/>
  <c r="C350" i="2"/>
  <c r="E350" i="2"/>
  <c r="F350" i="2"/>
  <c r="I350" i="2"/>
  <c r="J350" i="2"/>
  <c r="K350" i="2"/>
  <c r="L350" i="2"/>
  <c r="A351" i="2"/>
  <c r="B351" i="2"/>
  <c r="C351" i="2"/>
  <c r="E351" i="2"/>
  <c r="F351" i="2"/>
  <c r="I351" i="2"/>
  <c r="J351" i="2"/>
  <c r="K351" i="2"/>
  <c r="L351" i="2"/>
  <c r="A352" i="2"/>
  <c r="B352" i="2"/>
  <c r="C352" i="2"/>
  <c r="E352" i="2"/>
  <c r="F352" i="2"/>
  <c r="I352" i="2"/>
  <c r="J352" i="2"/>
  <c r="K352" i="2"/>
  <c r="L352" i="2"/>
  <c r="A353" i="2"/>
  <c r="B353" i="2"/>
  <c r="C353" i="2"/>
  <c r="E353" i="2"/>
  <c r="F353" i="2"/>
  <c r="I353" i="2"/>
  <c r="J353" i="2"/>
  <c r="K353" i="2"/>
  <c r="L353" i="2"/>
  <c r="A354" i="2"/>
  <c r="B354" i="2"/>
  <c r="G354" i="2" s="1"/>
  <c r="C354" i="2"/>
  <c r="E354" i="2"/>
  <c r="F354" i="2"/>
  <c r="I354" i="2"/>
  <c r="J354" i="2"/>
  <c r="K354" i="2"/>
  <c r="L354" i="2"/>
  <c r="A355" i="2"/>
  <c r="B355" i="2"/>
  <c r="G355" i="2" s="1"/>
  <c r="C355" i="2"/>
  <c r="E355" i="2"/>
  <c r="F355" i="2"/>
  <c r="I355" i="2"/>
  <c r="J355" i="2"/>
  <c r="K355" i="2"/>
  <c r="L355" i="2"/>
  <c r="N337" i="1"/>
  <c r="N338" i="1"/>
  <c r="N339" i="1"/>
  <c r="N340" i="1"/>
  <c r="N341" i="1"/>
  <c r="N342" i="1"/>
  <c r="N343" i="1"/>
  <c r="N344" i="1"/>
  <c r="N345" i="1"/>
  <c r="N346" i="1"/>
  <c r="U346" i="1" s="1"/>
  <c r="O337" i="1"/>
  <c r="Q337" i="1" s="1"/>
  <c r="R337" i="1" s="1"/>
  <c r="O338" i="1"/>
  <c r="Q338" i="1" s="1"/>
  <c r="R338" i="1" s="1"/>
  <c r="T338" i="1" s="1"/>
  <c r="O339" i="1"/>
  <c r="Q339" i="1" s="1"/>
  <c r="R339" i="1" s="1"/>
  <c r="O340" i="1"/>
  <c r="O341" i="1"/>
  <c r="O342" i="1"/>
  <c r="O343" i="1"/>
  <c r="O344" i="1"/>
  <c r="O345" i="1"/>
  <c r="Q345" i="1" s="1"/>
  <c r="R345" i="1" s="1"/>
  <c r="T345" i="1" s="1"/>
  <c r="O346" i="1"/>
  <c r="P337" i="1"/>
  <c r="P338" i="1"/>
  <c r="P339" i="1"/>
  <c r="P340" i="1"/>
  <c r="P341" i="1"/>
  <c r="P342" i="1"/>
  <c r="P343" i="1"/>
  <c r="P344" i="1"/>
  <c r="P345" i="1"/>
  <c r="P346" i="1"/>
  <c r="Q346" i="1" s="1"/>
  <c r="Q341" i="1"/>
  <c r="R341" i="1" s="1"/>
  <c r="T341" i="1" s="1"/>
  <c r="Q342" i="1"/>
  <c r="R342" i="1" s="1"/>
  <c r="T342" i="1" s="1"/>
  <c r="Q343" i="1"/>
  <c r="Q344" i="1"/>
  <c r="R344" i="1" s="1"/>
  <c r="R343" i="1"/>
  <c r="T343" i="1" s="1"/>
  <c r="R346" i="1"/>
  <c r="T346" i="1" s="1"/>
  <c r="U345" i="1"/>
  <c r="AJ337" i="1"/>
  <c r="AJ338" i="1"/>
  <c r="AJ339" i="1"/>
  <c r="AJ340" i="1"/>
  <c r="AR340" i="1" s="1"/>
  <c r="AJ341" i="1"/>
  <c r="AJ342" i="1"/>
  <c r="AJ343" i="1"/>
  <c r="AJ344" i="1"/>
  <c r="AJ345" i="1"/>
  <c r="AJ346" i="1"/>
  <c r="AK337" i="1"/>
  <c r="AM337" i="1" s="1"/>
  <c r="AN337" i="1" s="1"/>
  <c r="AK338" i="1"/>
  <c r="AK339" i="1"/>
  <c r="AK340" i="1"/>
  <c r="AK341" i="1"/>
  <c r="AK342" i="1"/>
  <c r="AK343" i="1"/>
  <c r="AK344" i="1"/>
  <c r="AK345" i="1"/>
  <c r="AK346" i="1"/>
  <c r="AM346" i="1" s="1"/>
  <c r="AN346" i="1" s="1"/>
  <c r="AL337" i="1"/>
  <c r="AL338" i="1"/>
  <c r="AL339" i="1"/>
  <c r="AL340" i="1"/>
  <c r="AL341" i="1"/>
  <c r="AL342" i="1"/>
  <c r="AL343" i="1"/>
  <c r="AL344" i="1"/>
  <c r="AL345" i="1"/>
  <c r="AL346" i="1"/>
  <c r="AR342" i="1"/>
  <c r="AR343" i="1"/>
  <c r="AR344" i="1"/>
  <c r="AR345" i="1"/>
  <c r="H350" i="2" l="1"/>
  <c r="H351" i="2"/>
  <c r="H352" i="2"/>
  <c r="H346" i="2"/>
  <c r="G346" i="2"/>
  <c r="G352" i="2"/>
  <c r="H353" i="2"/>
  <c r="H347" i="2"/>
  <c r="G351" i="2"/>
  <c r="G353" i="2"/>
  <c r="G347" i="2"/>
  <c r="H354" i="2"/>
  <c r="H348" i="2"/>
  <c r="H355" i="2"/>
  <c r="H349" i="2"/>
  <c r="D348" i="1"/>
  <c r="E348" i="1" s="1"/>
  <c r="T353" i="1"/>
  <c r="S353" i="1"/>
  <c r="Z349" i="1"/>
  <c r="AA349" i="1" s="1"/>
  <c r="AB347" i="1"/>
  <c r="AE347" i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C347" i="1"/>
  <c r="AC348" i="1" s="1"/>
  <c r="AC349" i="1" s="1"/>
  <c r="AP353" i="1"/>
  <c r="Z348" i="1"/>
  <c r="AA348" i="1" s="1"/>
  <c r="AQ353" i="1"/>
  <c r="AO350" i="1"/>
  <c r="Z350" i="1" s="1"/>
  <c r="AQ350" i="1"/>
  <c r="I348" i="1"/>
  <c r="AD348" i="1"/>
  <c r="AD349" i="1" s="1"/>
  <c r="AD350" i="1" s="1"/>
  <c r="AD351" i="1" s="1"/>
  <c r="AD352" i="1" s="1"/>
  <c r="AD353" i="1" s="1"/>
  <c r="AD354" i="1" s="1"/>
  <c r="AD355" i="1" s="1"/>
  <c r="AD356" i="1" s="1"/>
  <c r="AD357" i="1" s="1"/>
  <c r="E347" i="1"/>
  <c r="AU347" i="1"/>
  <c r="H347" i="1"/>
  <c r="H348" i="1" s="1"/>
  <c r="H349" i="1" s="1"/>
  <c r="H350" i="1" s="1"/>
  <c r="H351" i="1" s="1"/>
  <c r="H352" i="1" s="1"/>
  <c r="F347" i="1"/>
  <c r="J347" i="1" s="1"/>
  <c r="K347" i="1" s="1"/>
  <c r="L347" i="1" s="1"/>
  <c r="G348" i="1"/>
  <c r="G349" i="1" s="1"/>
  <c r="G350" i="1" s="1"/>
  <c r="G351" i="1" s="1"/>
  <c r="G352" i="1" s="1"/>
  <c r="G353" i="1" s="1"/>
  <c r="G354" i="1" s="1"/>
  <c r="G355" i="1" s="1"/>
  <c r="G356" i="1" s="1"/>
  <c r="G357" i="1" s="1"/>
  <c r="AO346" i="1"/>
  <c r="AP346" i="1"/>
  <c r="AM345" i="1"/>
  <c r="AN345" i="1" s="1"/>
  <c r="AO345" i="1" s="1"/>
  <c r="AM343" i="1"/>
  <c r="AN343" i="1" s="1"/>
  <c r="AM344" i="1"/>
  <c r="AN344" i="1" s="1"/>
  <c r="AM342" i="1"/>
  <c r="AN342" i="1" s="1"/>
  <c r="AQ342" i="1" s="1"/>
  <c r="AM341" i="1"/>
  <c r="AN341" i="1" s="1"/>
  <c r="AM339" i="1"/>
  <c r="AN339" i="1" s="1"/>
  <c r="AQ339" i="1" s="1"/>
  <c r="AQ337" i="1"/>
  <c r="AC337" i="1" s="1"/>
  <c r="AM338" i="1"/>
  <c r="AN338" i="1" s="1"/>
  <c r="AP339" i="1"/>
  <c r="AO339" i="1"/>
  <c r="AM340" i="1"/>
  <c r="AN340" i="1" s="1"/>
  <c r="AP340" i="1" s="1"/>
  <c r="AR339" i="1"/>
  <c r="AR338" i="1"/>
  <c r="AR337" i="1"/>
  <c r="T337" i="1"/>
  <c r="U337" i="1"/>
  <c r="AP344" i="1"/>
  <c r="AO344" i="1"/>
  <c r="T344" i="1"/>
  <c r="S344" i="1"/>
  <c r="U344" i="1"/>
  <c r="AP343" i="1"/>
  <c r="AO343" i="1"/>
  <c r="AQ343" i="1"/>
  <c r="U339" i="1"/>
  <c r="T339" i="1"/>
  <c r="S339" i="1"/>
  <c r="AO341" i="1"/>
  <c r="AR341" i="1"/>
  <c r="AQ341" i="1"/>
  <c r="U338" i="1"/>
  <c r="AO342" i="1"/>
  <c r="S343" i="1"/>
  <c r="U343" i="1"/>
  <c r="S346" i="1"/>
  <c r="S342" i="1"/>
  <c r="AP341" i="1"/>
  <c r="AP337" i="1"/>
  <c r="AO337" i="1"/>
  <c r="Z337" i="1" s="1"/>
  <c r="AA337" i="1" s="1"/>
  <c r="AR346" i="1"/>
  <c r="AQ346" i="1"/>
  <c r="AE337" i="1"/>
  <c r="S345" i="1"/>
  <c r="U341" i="1"/>
  <c r="S341" i="1"/>
  <c r="S337" i="1"/>
  <c r="D337" i="1" s="1"/>
  <c r="AQ344" i="1"/>
  <c r="Q340" i="1"/>
  <c r="R340" i="1" s="1"/>
  <c r="S338" i="1"/>
  <c r="U342" i="1"/>
  <c r="A337" i="2"/>
  <c r="B337" i="2"/>
  <c r="C337" i="2"/>
  <c r="E337" i="2"/>
  <c r="F337" i="2"/>
  <c r="L337" i="2"/>
  <c r="A338" i="2"/>
  <c r="B338" i="2"/>
  <c r="C338" i="2"/>
  <c r="H338" i="2" s="1"/>
  <c r="E338" i="2"/>
  <c r="F338" i="2"/>
  <c r="L338" i="2"/>
  <c r="A339" i="2"/>
  <c r="B339" i="2"/>
  <c r="C339" i="2"/>
  <c r="E339" i="2"/>
  <c r="F339" i="2"/>
  <c r="L339" i="2"/>
  <c r="A340" i="2"/>
  <c r="B340" i="2"/>
  <c r="C340" i="2"/>
  <c r="H340" i="2" s="1"/>
  <c r="E340" i="2"/>
  <c r="F340" i="2"/>
  <c r="L340" i="2"/>
  <c r="A341" i="2"/>
  <c r="B341" i="2"/>
  <c r="C341" i="2"/>
  <c r="E341" i="2"/>
  <c r="F341" i="2"/>
  <c r="L341" i="2"/>
  <c r="A342" i="2"/>
  <c r="B342" i="2"/>
  <c r="C342" i="2"/>
  <c r="H342" i="2" s="1"/>
  <c r="E342" i="2"/>
  <c r="F342" i="2"/>
  <c r="L342" i="2"/>
  <c r="A343" i="2"/>
  <c r="B343" i="2"/>
  <c r="C343" i="2"/>
  <c r="E343" i="2"/>
  <c r="F343" i="2"/>
  <c r="H343" i="2"/>
  <c r="L343" i="2"/>
  <c r="A344" i="2"/>
  <c r="B344" i="2"/>
  <c r="C344" i="2"/>
  <c r="H344" i="2" s="1"/>
  <c r="E344" i="2"/>
  <c r="F344" i="2"/>
  <c r="L344" i="2"/>
  <c r="A345" i="2"/>
  <c r="B345" i="2"/>
  <c r="C345" i="2"/>
  <c r="E345" i="2"/>
  <c r="F345" i="2"/>
  <c r="H345" i="2"/>
  <c r="L345" i="2"/>
  <c r="N328" i="1"/>
  <c r="N329" i="1"/>
  <c r="N330" i="1"/>
  <c r="N331" i="1"/>
  <c r="N332" i="1"/>
  <c r="N333" i="1"/>
  <c r="U333" i="1" s="1"/>
  <c r="N334" i="1"/>
  <c r="S334" i="1" s="1"/>
  <c r="N335" i="1"/>
  <c r="U335" i="1" s="1"/>
  <c r="N336" i="1"/>
  <c r="O328" i="1"/>
  <c r="O329" i="1"/>
  <c r="O330" i="1"/>
  <c r="O331" i="1"/>
  <c r="O332" i="1"/>
  <c r="O333" i="1"/>
  <c r="O334" i="1"/>
  <c r="Q334" i="1" s="1"/>
  <c r="R334" i="1" s="1"/>
  <c r="O335" i="1"/>
  <c r="Q335" i="1" s="1"/>
  <c r="R335" i="1" s="1"/>
  <c r="O336" i="1"/>
  <c r="Q336" i="1" s="1"/>
  <c r="R336" i="1" s="1"/>
  <c r="S336" i="1" s="1"/>
  <c r="P328" i="1"/>
  <c r="Q328" i="1" s="1"/>
  <c r="R328" i="1" s="1"/>
  <c r="P329" i="1"/>
  <c r="Q329" i="1" s="1"/>
  <c r="R329" i="1" s="1"/>
  <c r="P330" i="1"/>
  <c r="P331" i="1"/>
  <c r="P332" i="1"/>
  <c r="P333" i="1"/>
  <c r="P334" i="1"/>
  <c r="P335" i="1"/>
  <c r="P336" i="1"/>
  <c r="Q330" i="1"/>
  <c r="R330" i="1" s="1"/>
  <c r="Q331" i="1"/>
  <c r="R331" i="1" s="1"/>
  <c r="U331" i="1" s="1"/>
  <c r="Q332" i="1"/>
  <c r="R332" i="1" s="1"/>
  <c r="U332" i="1" s="1"/>
  <c r="Q333" i="1"/>
  <c r="R333" i="1"/>
  <c r="AJ328" i="1"/>
  <c r="AR328" i="1" s="1"/>
  <c r="AJ329" i="1"/>
  <c r="AR329" i="1" s="1"/>
  <c r="AJ330" i="1"/>
  <c r="AR330" i="1" s="1"/>
  <c r="AJ331" i="1"/>
  <c r="AR331" i="1" s="1"/>
  <c r="AJ332" i="1"/>
  <c r="AR332" i="1" s="1"/>
  <c r="AJ333" i="1"/>
  <c r="AJ334" i="1"/>
  <c r="AJ335" i="1"/>
  <c r="AJ336" i="1"/>
  <c r="AK328" i="1"/>
  <c r="AK329" i="1"/>
  <c r="AM329" i="1" s="1"/>
  <c r="AN329" i="1" s="1"/>
  <c r="AK330" i="1"/>
  <c r="AM330" i="1" s="1"/>
  <c r="AN330" i="1" s="1"/>
  <c r="AK331" i="1"/>
  <c r="AK332" i="1"/>
  <c r="AK333" i="1"/>
  <c r="AK334" i="1"/>
  <c r="AK335" i="1"/>
  <c r="AK336" i="1"/>
  <c r="AL328" i="1"/>
  <c r="AL329" i="1"/>
  <c r="AL330" i="1"/>
  <c r="AL331" i="1"/>
  <c r="AL332" i="1"/>
  <c r="AM332" i="1" s="1"/>
  <c r="AN332" i="1" s="1"/>
  <c r="AL333" i="1"/>
  <c r="AM333" i="1" s="1"/>
  <c r="AN333" i="1" s="1"/>
  <c r="AL334" i="1"/>
  <c r="AL335" i="1"/>
  <c r="AL336" i="1"/>
  <c r="AM336" i="1" s="1"/>
  <c r="AN336" i="1" s="1"/>
  <c r="AM334" i="1"/>
  <c r="AN334" i="1" s="1"/>
  <c r="AQ334" i="1" s="1"/>
  <c r="AM335" i="1"/>
  <c r="AN335" i="1" s="1"/>
  <c r="AQ335" i="1" s="1"/>
  <c r="AR333" i="1"/>
  <c r="AR334" i="1"/>
  <c r="AR335" i="1"/>
  <c r="AR336" i="1"/>
  <c r="H339" i="2" l="1"/>
  <c r="H341" i="2"/>
  <c r="G341" i="2"/>
  <c r="G339" i="2"/>
  <c r="H337" i="2"/>
  <c r="G345" i="2"/>
  <c r="AU348" i="1"/>
  <c r="D349" i="1"/>
  <c r="D350" i="1" s="1"/>
  <c r="D351" i="1" s="1"/>
  <c r="E351" i="1" s="1"/>
  <c r="H353" i="1"/>
  <c r="H354" i="1" s="1"/>
  <c r="H355" i="1" s="1"/>
  <c r="H356" i="1" s="1"/>
  <c r="H357" i="1" s="1"/>
  <c r="AC350" i="1"/>
  <c r="AC351" i="1" s="1"/>
  <c r="AC352" i="1" s="1"/>
  <c r="AC353" i="1" s="1"/>
  <c r="AC354" i="1" s="1"/>
  <c r="AC355" i="1" s="1"/>
  <c r="AC356" i="1" s="1"/>
  <c r="AC357" i="1" s="1"/>
  <c r="AA350" i="1"/>
  <c r="Z351" i="1"/>
  <c r="AA351" i="1" s="1"/>
  <c r="AF347" i="1"/>
  <c r="AG347" i="1" s="1"/>
  <c r="AH347" i="1" s="1"/>
  <c r="AT347" i="1"/>
  <c r="AB348" i="1"/>
  <c r="F348" i="1"/>
  <c r="AU350" i="1"/>
  <c r="E349" i="1"/>
  <c r="AV347" i="1"/>
  <c r="AT348" i="1"/>
  <c r="I349" i="1"/>
  <c r="AV348" i="1"/>
  <c r="AC339" i="1"/>
  <c r="AP338" i="1"/>
  <c r="AO338" i="1"/>
  <c r="Z338" i="1" s="1"/>
  <c r="AA338" i="1" s="1"/>
  <c r="AQ345" i="1"/>
  <c r="AQ338" i="1"/>
  <c r="AC338" i="1" s="1"/>
  <c r="AP345" i="1"/>
  <c r="AP342" i="1"/>
  <c r="AQ340" i="1"/>
  <c r="AC340" i="1" s="1"/>
  <c r="AC341" i="1" s="1"/>
  <c r="AC342" i="1" s="1"/>
  <c r="AC343" i="1" s="1"/>
  <c r="AC344" i="1" s="1"/>
  <c r="AC345" i="1" s="1"/>
  <c r="AC346" i="1" s="1"/>
  <c r="AO340" i="1"/>
  <c r="E337" i="1"/>
  <c r="AU337" i="1"/>
  <c r="D338" i="1"/>
  <c r="G339" i="1"/>
  <c r="T340" i="1"/>
  <c r="S340" i="1"/>
  <c r="U340" i="1"/>
  <c r="I337" i="1"/>
  <c r="G337" i="1"/>
  <c r="G338" i="1"/>
  <c r="F337" i="1"/>
  <c r="H337" i="1"/>
  <c r="H338" i="1" s="1"/>
  <c r="H339" i="1" s="1"/>
  <c r="AD337" i="1"/>
  <c r="AB337" i="1"/>
  <c r="AM331" i="1"/>
  <c r="AN331" i="1" s="1"/>
  <c r="AQ331" i="1" s="1"/>
  <c r="AM328" i="1"/>
  <c r="AN328" i="1" s="1"/>
  <c r="AO328" i="1" s="1"/>
  <c r="Z328" i="1" s="1"/>
  <c r="AA328" i="1" s="1"/>
  <c r="AQ336" i="1"/>
  <c r="AO333" i="1"/>
  <c r="G342" i="2"/>
  <c r="G337" i="2"/>
  <c r="G344" i="2"/>
  <c r="G338" i="2"/>
  <c r="G340" i="2"/>
  <c r="G343" i="2"/>
  <c r="S328" i="1"/>
  <c r="D328" i="1" s="1"/>
  <c r="AP333" i="1"/>
  <c r="AQ333" i="1"/>
  <c r="AQ329" i="1"/>
  <c r="U336" i="1"/>
  <c r="U328" i="1"/>
  <c r="T328" i="1"/>
  <c r="T329" i="1"/>
  <c r="S329" i="1"/>
  <c r="D329" i="1" s="1"/>
  <c r="U329" i="1"/>
  <c r="T332" i="1"/>
  <c r="AO332" i="1"/>
  <c r="AP332" i="1"/>
  <c r="AQ332" i="1"/>
  <c r="AP335" i="1"/>
  <c r="T330" i="1"/>
  <c r="U330" i="1"/>
  <c r="T331" i="1"/>
  <c r="AO330" i="1"/>
  <c r="AQ330" i="1"/>
  <c r="AP330" i="1"/>
  <c r="AP329" i="1"/>
  <c r="AO329" i="1"/>
  <c r="AP334" i="1"/>
  <c r="S330" i="1"/>
  <c r="AO336" i="1"/>
  <c r="T336" i="1"/>
  <c r="S333" i="1"/>
  <c r="AO335" i="1"/>
  <c r="T335" i="1"/>
  <c r="S332" i="1"/>
  <c r="S335" i="1"/>
  <c r="AO334" i="1"/>
  <c r="T334" i="1"/>
  <c r="S331" i="1"/>
  <c r="AP336" i="1"/>
  <c r="T333" i="1"/>
  <c r="U334" i="1"/>
  <c r="W342" i="8"/>
  <c r="X342" i="8"/>
  <c r="W343" i="8"/>
  <c r="X343" i="8"/>
  <c r="W344" i="8"/>
  <c r="X344" i="8"/>
  <c r="W345" i="8"/>
  <c r="X345" i="8"/>
  <c r="W346" i="8"/>
  <c r="X346" i="8"/>
  <c r="W347" i="8"/>
  <c r="X347" i="8"/>
  <c r="W348" i="8"/>
  <c r="X348" i="8"/>
  <c r="W349" i="8"/>
  <c r="X349" i="8"/>
  <c r="W350" i="8"/>
  <c r="X350" i="8"/>
  <c r="W351" i="8"/>
  <c r="X351" i="8"/>
  <c r="W352" i="8"/>
  <c r="X352" i="8"/>
  <c r="W353" i="8"/>
  <c r="X353" i="8"/>
  <c r="W354" i="8"/>
  <c r="X354" i="8"/>
  <c r="W355" i="8"/>
  <c r="X355" i="8"/>
  <c r="W356" i="8"/>
  <c r="X356" i="8"/>
  <c r="W357" i="8"/>
  <c r="X357" i="8"/>
  <c r="N342" i="8"/>
  <c r="O342" i="8"/>
  <c r="P342" i="8"/>
  <c r="N343" i="8"/>
  <c r="O343" i="8"/>
  <c r="P343" i="8"/>
  <c r="Q343" i="8" s="1"/>
  <c r="R343" i="8" s="1"/>
  <c r="N344" i="8"/>
  <c r="O344" i="8"/>
  <c r="P344" i="8"/>
  <c r="N345" i="8"/>
  <c r="O345" i="8"/>
  <c r="P345" i="8"/>
  <c r="N346" i="8"/>
  <c r="O346" i="8"/>
  <c r="P346" i="8"/>
  <c r="N347" i="8"/>
  <c r="O347" i="8"/>
  <c r="P347" i="8"/>
  <c r="N348" i="8"/>
  <c r="O348" i="8"/>
  <c r="P348" i="8"/>
  <c r="N349" i="8"/>
  <c r="O349" i="8"/>
  <c r="P349" i="8"/>
  <c r="N350" i="8"/>
  <c r="O350" i="8"/>
  <c r="P350" i="8"/>
  <c r="N351" i="8"/>
  <c r="O351" i="8"/>
  <c r="P351" i="8"/>
  <c r="N352" i="8"/>
  <c r="O352" i="8"/>
  <c r="P352" i="8"/>
  <c r="N353" i="8"/>
  <c r="O353" i="8"/>
  <c r="P353" i="8"/>
  <c r="N354" i="8"/>
  <c r="O354" i="8"/>
  <c r="P354" i="8"/>
  <c r="N355" i="8"/>
  <c r="O355" i="8"/>
  <c r="P355" i="8"/>
  <c r="N356" i="8"/>
  <c r="O356" i="8"/>
  <c r="P356" i="8"/>
  <c r="N357" i="8"/>
  <c r="O357" i="8"/>
  <c r="P357" i="8"/>
  <c r="D352" i="1" l="1"/>
  <c r="AU349" i="1"/>
  <c r="E350" i="1"/>
  <c r="AU351" i="1"/>
  <c r="AF348" i="1"/>
  <c r="AG348" i="1" s="1"/>
  <c r="AH348" i="1" s="1"/>
  <c r="AB349" i="1"/>
  <c r="Z352" i="1"/>
  <c r="AA352" i="1" s="1"/>
  <c r="AV349" i="1"/>
  <c r="AT349" i="1"/>
  <c r="I350" i="1"/>
  <c r="E352" i="1"/>
  <c r="D353" i="1"/>
  <c r="J348" i="1"/>
  <c r="K348" i="1" s="1"/>
  <c r="L348" i="1" s="1"/>
  <c r="F349" i="1"/>
  <c r="Q355" i="8"/>
  <c r="R355" i="8" s="1"/>
  <c r="S355" i="8" s="1"/>
  <c r="Q350" i="8"/>
  <c r="R350" i="8" s="1"/>
  <c r="U350" i="8" s="1"/>
  <c r="Q342" i="8"/>
  <c r="R342" i="8" s="1"/>
  <c r="U342" i="8" s="1"/>
  <c r="Q353" i="8"/>
  <c r="R353" i="8" s="1"/>
  <c r="T353" i="8" s="1"/>
  <c r="AD338" i="1"/>
  <c r="AD339" i="1" s="1"/>
  <c r="AD340" i="1" s="1"/>
  <c r="AD341" i="1" s="1"/>
  <c r="AD342" i="1" s="1"/>
  <c r="AD343" i="1" s="1"/>
  <c r="AD344" i="1" s="1"/>
  <c r="AD345" i="1" s="1"/>
  <c r="AD346" i="1" s="1"/>
  <c r="AE338" i="1"/>
  <c r="AE339" i="1" s="1"/>
  <c r="AE340" i="1" s="1"/>
  <c r="AE341" i="1" s="1"/>
  <c r="AE342" i="1" s="1"/>
  <c r="AE343" i="1" s="1"/>
  <c r="AE344" i="1" s="1"/>
  <c r="AE345" i="1" s="1"/>
  <c r="AE346" i="1" s="1"/>
  <c r="Z339" i="1"/>
  <c r="AA339" i="1" s="1"/>
  <c r="J337" i="1"/>
  <c r="K337" i="1" s="1"/>
  <c r="L337" i="1" s="1"/>
  <c r="F338" i="1"/>
  <c r="H340" i="1"/>
  <c r="H341" i="1" s="1"/>
  <c r="H342" i="1" s="1"/>
  <c r="H343" i="1" s="1"/>
  <c r="H344" i="1" s="1"/>
  <c r="H345" i="1" s="1"/>
  <c r="H346" i="1" s="1"/>
  <c r="AU338" i="1"/>
  <c r="E338" i="1"/>
  <c r="AT337" i="1"/>
  <c r="I338" i="1"/>
  <c r="AV337" i="1"/>
  <c r="AF337" i="1"/>
  <c r="AG337" i="1" s="1"/>
  <c r="AH337" i="1" s="1"/>
  <c r="AB338" i="1"/>
  <c r="G340" i="1"/>
  <c r="G341" i="1" s="1"/>
  <c r="G342" i="1" s="1"/>
  <c r="G343" i="1" s="1"/>
  <c r="G344" i="1" s="1"/>
  <c r="G345" i="1" s="1"/>
  <c r="G346" i="1" s="1"/>
  <c r="D339" i="1"/>
  <c r="AO331" i="1"/>
  <c r="AP331" i="1"/>
  <c r="AP328" i="1"/>
  <c r="AB328" i="1" s="1"/>
  <c r="AQ328" i="1"/>
  <c r="AE328" i="1" s="1"/>
  <c r="AE329" i="1" s="1"/>
  <c r="AE330" i="1" s="1"/>
  <c r="AE331" i="1" s="1"/>
  <c r="AE332" i="1" s="1"/>
  <c r="AE333" i="1" s="1"/>
  <c r="AE334" i="1" s="1"/>
  <c r="AE335" i="1" s="1"/>
  <c r="AE336" i="1" s="1"/>
  <c r="Z329" i="1"/>
  <c r="AA329" i="1" s="1"/>
  <c r="E328" i="1"/>
  <c r="AU328" i="1"/>
  <c r="J337" i="2" s="1"/>
  <c r="H328" i="1"/>
  <c r="H329" i="1" s="1"/>
  <c r="H330" i="1" s="1"/>
  <c r="H331" i="1" s="1"/>
  <c r="H332" i="1" s="1"/>
  <c r="H333" i="1" s="1"/>
  <c r="H334" i="1" s="1"/>
  <c r="H335" i="1" s="1"/>
  <c r="H336" i="1" s="1"/>
  <c r="F328" i="1"/>
  <c r="F329" i="1" s="1"/>
  <c r="AU329" i="1"/>
  <c r="J338" i="2" s="1"/>
  <c r="E329" i="1"/>
  <c r="G328" i="1"/>
  <c r="G329" i="1" s="1"/>
  <c r="G330" i="1" s="1"/>
  <c r="G331" i="1" s="1"/>
  <c r="G332" i="1" s="1"/>
  <c r="G333" i="1" s="1"/>
  <c r="G334" i="1" s="1"/>
  <c r="G335" i="1" s="1"/>
  <c r="G336" i="1" s="1"/>
  <c r="I328" i="1"/>
  <c r="Z330" i="1"/>
  <c r="AA330" i="1" s="1"/>
  <c r="D330" i="1"/>
  <c r="D331" i="1"/>
  <c r="Q351" i="8"/>
  <c r="R351" i="8" s="1"/>
  <c r="T351" i="8" s="1"/>
  <c r="Q357" i="8"/>
  <c r="R357" i="8" s="1"/>
  <c r="U357" i="8" s="1"/>
  <c r="Q354" i="8"/>
  <c r="R354" i="8" s="1"/>
  <c r="T354" i="8" s="1"/>
  <c r="Q345" i="8"/>
  <c r="R345" i="8" s="1"/>
  <c r="S345" i="8" s="1"/>
  <c r="Q348" i="8"/>
  <c r="R348" i="8" s="1"/>
  <c r="S348" i="8" s="1"/>
  <c r="Q344" i="8"/>
  <c r="R344" i="8" s="1"/>
  <c r="S344" i="8" s="1"/>
  <c r="Q347" i="8"/>
  <c r="R347" i="8" s="1"/>
  <c r="T347" i="8" s="1"/>
  <c r="Q346" i="8"/>
  <c r="R346" i="8" s="1"/>
  <c r="T346" i="8" s="1"/>
  <c r="Q356" i="8"/>
  <c r="R356" i="8" s="1"/>
  <c r="S356" i="8" s="1"/>
  <c r="Q349" i="8"/>
  <c r="R349" i="8" s="1"/>
  <c r="T349" i="8" s="1"/>
  <c r="Q352" i="8"/>
  <c r="R352" i="8" s="1"/>
  <c r="U352" i="8" s="1"/>
  <c r="S343" i="8"/>
  <c r="U343" i="8"/>
  <c r="T343" i="8"/>
  <c r="T355" i="8"/>
  <c r="A335" i="2"/>
  <c r="B335" i="2"/>
  <c r="C335" i="2"/>
  <c r="E335" i="2"/>
  <c r="F335" i="2"/>
  <c r="I335" i="2"/>
  <c r="J335" i="2"/>
  <c r="K335" i="2"/>
  <c r="L335" i="2"/>
  <c r="A336" i="2"/>
  <c r="B336" i="2"/>
  <c r="C336" i="2"/>
  <c r="E336" i="2"/>
  <c r="F336" i="2"/>
  <c r="I336" i="2"/>
  <c r="J336" i="2"/>
  <c r="K336" i="2"/>
  <c r="L336" i="2"/>
  <c r="A327" i="2"/>
  <c r="B327" i="2"/>
  <c r="G327" i="2" s="1"/>
  <c r="C327" i="2"/>
  <c r="E327" i="2"/>
  <c r="F327" i="2"/>
  <c r="I327" i="2"/>
  <c r="J327" i="2"/>
  <c r="K327" i="2"/>
  <c r="L327" i="2"/>
  <c r="A328" i="2"/>
  <c r="B328" i="2"/>
  <c r="C328" i="2"/>
  <c r="E328" i="2"/>
  <c r="F328" i="2"/>
  <c r="I328" i="2"/>
  <c r="J328" i="2"/>
  <c r="K328" i="2"/>
  <c r="L328" i="2"/>
  <c r="A329" i="2"/>
  <c r="B329" i="2"/>
  <c r="C329" i="2"/>
  <c r="E329" i="2"/>
  <c r="F329" i="2"/>
  <c r="G329" i="2"/>
  <c r="I329" i="2"/>
  <c r="J329" i="2"/>
  <c r="K329" i="2"/>
  <c r="L329" i="2"/>
  <c r="A330" i="2"/>
  <c r="B330" i="2"/>
  <c r="C330" i="2"/>
  <c r="E330" i="2"/>
  <c r="F330" i="2"/>
  <c r="G330" i="2"/>
  <c r="H330" i="2"/>
  <c r="I330" i="2"/>
  <c r="J330" i="2"/>
  <c r="K330" i="2"/>
  <c r="L330" i="2"/>
  <c r="A331" i="2"/>
  <c r="B331" i="2"/>
  <c r="C331" i="2"/>
  <c r="E331" i="2"/>
  <c r="G331" i="2" s="1"/>
  <c r="F331" i="2"/>
  <c r="H331" i="2"/>
  <c r="I331" i="2"/>
  <c r="J331" i="2"/>
  <c r="K331" i="2"/>
  <c r="L331" i="2"/>
  <c r="A332" i="2"/>
  <c r="B332" i="2"/>
  <c r="G332" i="2" s="1"/>
  <c r="C332" i="2"/>
  <c r="E332" i="2"/>
  <c r="F332" i="2"/>
  <c r="H332" i="2" s="1"/>
  <c r="I332" i="2"/>
  <c r="J332" i="2"/>
  <c r="K332" i="2"/>
  <c r="L332" i="2"/>
  <c r="A333" i="2"/>
  <c r="B333" i="2"/>
  <c r="G333" i="2" s="1"/>
  <c r="C333" i="2"/>
  <c r="H333" i="2" s="1"/>
  <c r="E333" i="2"/>
  <c r="F333" i="2"/>
  <c r="I333" i="2"/>
  <c r="J333" i="2"/>
  <c r="K333" i="2"/>
  <c r="L333" i="2"/>
  <c r="A334" i="2"/>
  <c r="B334" i="2"/>
  <c r="C334" i="2"/>
  <c r="H334" i="2" s="1"/>
  <c r="E334" i="2"/>
  <c r="F334" i="2"/>
  <c r="I334" i="2"/>
  <c r="J334" i="2"/>
  <c r="K334" i="2"/>
  <c r="L334" i="2"/>
  <c r="N318" i="1"/>
  <c r="S318" i="1" s="1"/>
  <c r="D318" i="1" s="1"/>
  <c r="N319" i="1"/>
  <c r="N320" i="1"/>
  <c r="N321" i="1"/>
  <c r="N322" i="1"/>
  <c r="N323" i="1"/>
  <c r="U323" i="1" s="1"/>
  <c r="N324" i="1"/>
  <c r="U324" i="1" s="1"/>
  <c r="N325" i="1"/>
  <c r="U325" i="1" s="1"/>
  <c r="N326" i="1"/>
  <c r="S326" i="1" s="1"/>
  <c r="N327" i="1"/>
  <c r="O318" i="1"/>
  <c r="O319" i="1"/>
  <c r="Q319" i="1" s="1"/>
  <c r="R319" i="1" s="1"/>
  <c r="O320" i="1"/>
  <c r="O321" i="1"/>
  <c r="O322" i="1"/>
  <c r="O323" i="1"/>
  <c r="O324" i="1"/>
  <c r="O325" i="1"/>
  <c r="Q325" i="1" s="1"/>
  <c r="R325" i="1" s="1"/>
  <c r="O326" i="1"/>
  <c r="Q326" i="1" s="1"/>
  <c r="R326" i="1" s="1"/>
  <c r="T326" i="1" s="1"/>
  <c r="O327" i="1"/>
  <c r="Q327" i="1" s="1"/>
  <c r="R327" i="1" s="1"/>
  <c r="T327" i="1" s="1"/>
  <c r="P318" i="1"/>
  <c r="Q318" i="1" s="1"/>
  <c r="R318" i="1" s="1"/>
  <c r="P319" i="1"/>
  <c r="P320" i="1"/>
  <c r="P321" i="1"/>
  <c r="P322" i="1"/>
  <c r="P323" i="1"/>
  <c r="P324" i="1"/>
  <c r="P325" i="1"/>
  <c r="P326" i="1"/>
  <c r="P327" i="1"/>
  <c r="Q320" i="1"/>
  <c r="R320" i="1" s="1"/>
  <c r="Q321" i="1"/>
  <c r="R321" i="1" s="1"/>
  <c r="Q322" i="1"/>
  <c r="Q323" i="1"/>
  <c r="Q324" i="1"/>
  <c r="R322" i="1"/>
  <c r="U322" i="1" s="1"/>
  <c r="R323" i="1"/>
  <c r="S323" i="1" s="1"/>
  <c r="R324" i="1"/>
  <c r="S324" i="1"/>
  <c r="T324" i="1"/>
  <c r="AJ318" i="1"/>
  <c r="AR318" i="1" s="1"/>
  <c r="AJ319" i="1"/>
  <c r="AR319" i="1" s="1"/>
  <c r="AJ320" i="1"/>
  <c r="AJ321" i="1"/>
  <c r="AR321" i="1" s="1"/>
  <c r="AJ322" i="1"/>
  <c r="AR322" i="1" s="1"/>
  <c r="AJ323" i="1"/>
  <c r="AJ324" i="1"/>
  <c r="AJ325" i="1"/>
  <c r="AP325" i="1" s="1"/>
  <c r="AJ326" i="1"/>
  <c r="AJ327" i="1"/>
  <c r="AR327" i="1" s="1"/>
  <c r="AK318" i="1"/>
  <c r="AK319" i="1"/>
  <c r="AM319" i="1" s="1"/>
  <c r="AN319" i="1" s="1"/>
  <c r="AK320" i="1"/>
  <c r="AM320" i="1" s="1"/>
  <c r="AN320" i="1" s="1"/>
  <c r="AQ320" i="1" s="1"/>
  <c r="AK321" i="1"/>
  <c r="AK322" i="1"/>
  <c r="AK323" i="1"/>
  <c r="AK324" i="1"/>
  <c r="AM324" i="1" s="1"/>
  <c r="AN324" i="1" s="1"/>
  <c r="AP324" i="1" s="1"/>
  <c r="AK325" i="1"/>
  <c r="AM325" i="1" s="1"/>
  <c r="AN325" i="1" s="1"/>
  <c r="AK326" i="1"/>
  <c r="AM326" i="1" s="1"/>
  <c r="AN326" i="1" s="1"/>
  <c r="AK327" i="1"/>
  <c r="AM327" i="1" s="1"/>
  <c r="AN327" i="1" s="1"/>
  <c r="AL318" i="1"/>
  <c r="AL319" i="1"/>
  <c r="AL320" i="1"/>
  <c r="AL321" i="1"/>
  <c r="AL322" i="1"/>
  <c r="AL323" i="1"/>
  <c r="AL324" i="1"/>
  <c r="AL325" i="1"/>
  <c r="AL326" i="1"/>
  <c r="AL327" i="1"/>
  <c r="AR320" i="1"/>
  <c r="G335" i="2" l="1"/>
  <c r="G334" i="2"/>
  <c r="H328" i="2"/>
  <c r="AU352" i="1"/>
  <c r="AF349" i="1"/>
  <c r="AG349" i="1" s="1"/>
  <c r="AH349" i="1" s="1"/>
  <c r="AB350" i="1"/>
  <c r="Z353" i="1"/>
  <c r="AU353" i="1" s="1"/>
  <c r="E353" i="1"/>
  <c r="D354" i="1"/>
  <c r="AV350" i="1"/>
  <c r="I351" i="1"/>
  <c r="AT350" i="1"/>
  <c r="J349" i="1"/>
  <c r="K349" i="1" s="1"/>
  <c r="L349" i="1" s="1"/>
  <c r="F350" i="1"/>
  <c r="Z354" i="1"/>
  <c r="T350" i="8"/>
  <c r="U355" i="8"/>
  <c r="S350" i="8"/>
  <c r="U346" i="8"/>
  <c r="U348" i="8"/>
  <c r="U353" i="8"/>
  <c r="S342" i="8"/>
  <c r="T342" i="8"/>
  <c r="S353" i="8"/>
  <c r="T345" i="8"/>
  <c r="U345" i="8"/>
  <c r="S346" i="8"/>
  <c r="U351" i="8"/>
  <c r="Z340" i="1"/>
  <c r="J338" i="1"/>
  <c r="K338" i="1" s="1"/>
  <c r="L338" i="1" s="1"/>
  <c r="F339" i="1"/>
  <c r="AU339" i="1"/>
  <c r="E339" i="1"/>
  <c r="AF338" i="1"/>
  <c r="AG338" i="1" s="1"/>
  <c r="AH338" i="1" s="1"/>
  <c r="AB339" i="1"/>
  <c r="D340" i="1"/>
  <c r="AT338" i="1"/>
  <c r="AV338" i="1"/>
  <c r="I339" i="1"/>
  <c r="AC328" i="1"/>
  <c r="AC329" i="1" s="1"/>
  <c r="AC330" i="1" s="1"/>
  <c r="AC331" i="1" s="1"/>
  <c r="AC332" i="1" s="1"/>
  <c r="AC333" i="1" s="1"/>
  <c r="AC334" i="1" s="1"/>
  <c r="AC335" i="1" s="1"/>
  <c r="AC336" i="1" s="1"/>
  <c r="AD328" i="1"/>
  <c r="AD329" i="1" s="1"/>
  <c r="AD330" i="1" s="1"/>
  <c r="AD331" i="1" s="1"/>
  <c r="AD332" i="1" s="1"/>
  <c r="AD333" i="1" s="1"/>
  <c r="AD334" i="1" s="1"/>
  <c r="AD335" i="1" s="1"/>
  <c r="AD336" i="1" s="1"/>
  <c r="G336" i="2"/>
  <c r="G328" i="2"/>
  <c r="Z331" i="1"/>
  <c r="AA331" i="1" s="1"/>
  <c r="J329" i="1"/>
  <c r="K329" i="1" s="1"/>
  <c r="L329" i="1" s="1"/>
  <c r="F330" i="1"/>
  <c r="E331" i="1"/>
  <c r="I329" i="1"/>
  <c r="J328" i="1"/>
  <c r="K328" i="1" s="1"/>
  <c r="L328" i="1" s="1"/>
  <c r="AB329" i="1"/>
  <c r="D332" i="1"/>
  <c r="AU330" i="1"/>
  <c r="J339" i="2" s="1"/>
  <c r="E330" i="1"/>
  <c r="T352" i="8"/>
  <c r="S357" i="8"/>
  <c r="T357" i="8"/>
  <c r="S349" i="8"/>
  <c r="U354" i="8"/>
  <c r="S351" i="8"/>
  <c r="U344" i="8"/>
  <c r="T348" i="8"/>
  <c r="S354" i="8"/>
  <c r="S352" i="8"/>
  <c r="U349" i="8"/>
  <c r="T356" i="8"/>
  <c r="U356" i="8"/>
  <c r="T344" i="8"/>
  <c r="U347" i="8"/>
  <c r="S347" i="8"/>
  <c r="H327" i="2"/>
  <c r="H335" i="2"/>
  <c r="H329" i="2"/>
  <c r="H336" i="2"/>
  <c r="AM318" i="1"/>
  <c r="AN318" i="1" s="1"/>
  <c r="AQ318" i="1" s="1"/>
  <c r="AM321" i="1"/>
  <c r="AN321" i="1" s="1"/>
  <c r="AP321" i="1" s="1"/>
  <c r="AM322" i="1"/>
  <c r="AN322" i="1" s="1"/>
  <c r="AP322" i="1" s="1"/>
  <c r="AO326" i="1"/>
  <c r="AM323" i="1"/>
  <c r="AN323" i="1" s="1"/>
  <c r="AQ323" i="1" s="1"/>
  <c r="AR326" i="1"/>
  <c r="AP327" i="1"/>
  <c r="AQ327" i="1"/>
  <c r="U319" i="1"/>
  <c r="T319" i="1"/>
  <c r="S319" i="1"/>
  <c r="D319" i="1" s="1"/>
  <c r="AQ326" i="1"/>
  <c r="AP326" i="1"/>
  <c r="AO324" i="1"/>
  <c r="S327" i="1"/>
  <c r="U318" i="1"/>
  <c r="T318" i="1"/>
  <c r="T321" i="1"/>
  <c r="S321" i="1"/>
  <c r="U320" i="1"/>
  <c r="T320" i="1"/>
  <c r="S320" i="1"/>
  <c r="D320" i="1" s="1"/>
  <c r="AQ319" i="1"/>
  <c r="E318" i="1"/>
  <c r="AP319" i="1"/>
  <c r="AO319" i="1"/>
  <c r="S325" i="1"/>
  <c r="T325" i="1"/>
  <c r="U321" i="1"/>
  <c r="U327" i="1"/>
  <c r="AQ324" i="1"/>
  <c r="AO320" i="1"/>
  <c r="S322" i="1"/>
  <c r="AR325" i="1"/>
  <c r="AR324" i="1"/>
  <c r="AP320" i="1"/>
  <c r="T322" i="1"/>
  <c r="T323" i="1"/>
  <c r="AR323" i="1"/>
  <c r="U326" i="1"/>
  <c r="AO327" i="1"/>
  <c r="AQ325" i="1"/>
  <c r="AO325" i="1"/>
  <c r="A320" i="2"/>
  <c r="B320" i="2"/>
  <c r="C320" i="2"/>
  <c r="E320" i="2"/>
  <c r="F320" i="2"/>
  <c r="I320" i="2"/>
  <c r="J320" i="2"/>
  <c r="K320" i="2"/>
  <c r="L320" i="2"/>
  <c r="A321" i="2"/>
  <c r="B321" i="2"/>
  <c r="C321" i="2"/>
  <c r="E321" i="2"/>
  <c r="F321" i="2"/>
  <c r="I321" i="2"/>
  <c r="J321" i="2"/>
  <c r="K321" i="2"/>
  <c r="L321" i="2"/>
  <c r="A322" i="2"/>
  <c r="B322" i="2"/>
  <c r="C322" i="2"/>
  <c r="E322" i="2"/>
  <c r="F322" i="2"/>
  <c r="I322" i="2"/>
  <c r="J322" i="2"/>
  <c r="K322" i="2"/>
  <c r="L322" i="2"/>
  <c r="A323" i="2"/>
  <c r="B323" i="2"/>
  <c r="C323" i="2"/>
  <c r="E323" i="2"/>
  <c r="F323" i="2"/>
  <c r="I323" i="2"/>
  <c r="J323" i="2"/>
  <c r="K323" i="2"/>
  <c r="L323" i="2"/>
  <c r="A324" i="2"/>
  <c r="B324" i="2"/>
  <c r="C324" i="2"/>
  <c r="E324" i="2"/>
  <c r="F324" i="2"/>
  <c r="I324" i="2"/>
  <c r="J324" i="2"/>
  <c r="K324" i="2"/>
  <c r="L324" i="2"/>
  <c r="A325" i="2"/>
  <c r="B325" i="2"/>
  <c r="C325" i="2"/>
  <c r="E325" i="2"/>
  <c r="F325" i="2"/>
  <c r="I325" i="2"/>
  <c r="J325" i="2"/>
  <c r="K325" i="2"/>
  <c r="L325" i="2"/>
  <c r="A326" i="2"/>
  <c r="B326" i="2"/>
  <c r="C326" i="2"/>
  <c r="E326" i="2"/>
  <c r="F326" i="2"/>
  <c r="I326" i="2"/>
  <c r="J326" i="2"/>
  <c r="K326" i="2"/>
  <c r="L326" i="2"/>
  <c r="N311" i="1"/>
  <c r="S311" i="1" s="1"/>
  <c r="D311" i="1" s="1"/>
  <c r="N312" i="1"/>
  <c r="N313" i="1"/>
  <c r="S313" i="1" s="1"/>
  <c r="N314" i="1"/>
  <c r="N315" i="1"/>
  <c r="N316" i="1"/>
  <c r="N317" i="1"/>
  <c r="O311" i="1"/>
  <c r="O312" i="1"/>
  <c r="Q312" i="1" s="1"/>
  <c r="R312" i="1" s="1"/>
  <c r="O313" i="1"/>
  <c r="Q313" i="1" s="1"/>
  <c r="R313" i="1" s="1"/>
  <c r="O314" i="1"/>
  <c r="O315" i="1"/>
  <c r="Q315" i="1" s="1"/>
  <c r="R315" i="1" s="1"/>
  <c r="O316" i="1"/>
  <c r="Q316" i="1" s="1"/>
  <c r="R316" i="1" s="1"/>
  <c r="O317" i="1"/>
  <c r="P311" i="1"/>
  <c r="P312" i="1"/>
  <c r="P313" i="1"/>
  <c r="P314" i="1"/>
  <c r="P315" i="1"/>
  <c r="P316" i="1"/>
  <c r="P317" i="1"/>
  <c r="Q317" i="1" s="1"/>
  <c r="R317" i="1" s="1"/>
  <c r="T317" i="1" s="1"/>
  <c r="Q311" i="1"/>
  <c r="R311" i="1" s="1"/>
  <c r="T311" i="1" s="1"/>
  <c r="Q314" i="1"/>
  <c r="R314" i="1" s="1"/>
  <c r="AJ311" i="1"/>
  <c r="AJ312" i="1"/>
  <c r="AJ313" i="1"/>
  <c r="AJ314" i="1"/>
  <c r="AR314" i="1" s="1"/>
  <c r="AJ315" i="1"/>
  <c r="AR315" i="1" s="1"/>
  <c r="AJ316" i="1"/>
  <c r="AR316" i="1" s="1"/>
  <c r="AJ317" i="1"/>
  <c r="AK311" i="1"/>
  <c r="AK312" i="1"/>
  <c r="AK313" i="1"/>
  <c r="AK314" i="1"/>
  <c r="AK315" i="1"/>
  <c r="AK316" i="1"/>
  <c r="AK317" i="1"/>
  <c r="AL311" i="1"/>
  <c r="AL312" i="1"/>
  <c r="AL313" i="1"/>
  <c r="AL314" i="1"/>
  <c r="AL315" i="1"/>
  <c r="AL316" i="1"/>
  <c r="AL317" i="1"/>
  <c r="AR311" i="1"/>
  <c r="AR312" i="1"/>
  <c r="AR313" i="1"/>
  <c r="H321" i="2" l="1"/>
  <c r="AA353" i="1"/>
  <c r="AF350" i="1"/>
  <c r="AG350" i="1" s="1"/>
  <c r="AH350" i="1" s="1"/>
  <c r="AB351" i="1"/>
  <c r="AA354" i="1"/>
  <c r="Z355" i="1"/>
  <c r="J350" i="1"/>
  <c r="K350" i="1" s="1"/>
  <c r="L350" i="1" s="1"/>
  <c r="F351" i="1"/>
  <c r="I352" i="1"/>
  <c r="AT351" i="1"/>
  <c r="AV351" i="1"/>
  <c r="E354" i="1"/>
  <c r="AU354" i="1"/>
  <c r="D355" i="1"/>
  <c r="AA340" i="1"/>
  <c r="Z341" i="1"/>
  <c r="J339" i="1"/>
  <c r="K339" i="1" s="1"/>
  <c r="L339" i="1" s="1"/>
  <c r="F340" i="1"/>
  <c r="AT339" i="1"/>
  <c r="AV339" i="1"/>
  <c r="I340" i="1"/>
  <c r="E340" i="1"/>
  <c r="AU340" i="1"/>
  <c r="D341" i="1"/>
  <c r="AF339" i="1"/>
  <c r="AG339" i="1" s="1"/>
  <c r="AH339" i="1" s="1"/>
  <c r="AB340" i="1"/>
  <c r="AF328" i="1"/>
  <c r="AG328" i="1" s="1"/>
  <c r="AH328" i="1" s="1"/>
  <c r="AT328" i="1"/>
  <c r="I337" i="2" s="1"/>
  <c r="AV328" i="1"/>
  <c r="K337" i="2" s="1"/>
  <c r="G320" i="2"/>
  <c r="Z332" i="1"/>
  <c r="AU332" i="1" s="1"/>
  <c r="J341" i="2" s="1"/>
  <c r="AU331" i="1"/>
  <c r="J340" i="2" s="1"/>
  <c r="E332" i="1"/>
  <c r="D333" i="1"/>
  <c r="AF329" i="1"/>
  <c r="AG329" i="1" s="1"/>
  <c r="AH329" i="1" s="1"/>
  <c r="AB330" i="1"/>
  <c r="AT329" i="1"/>
  <c r="I338" i="2" s="1"/>
  <c r="AV329" i="1"/>
  <c r="K338" i="2" s="1"/>
  <c r="I330" i="1"/>
  <c r="J330" i="1"/>
  <c r="K330" i="1" s="1"/>
  <c r="L330" i="1" s="1"/>
  <c r="F331" i="1"/>
  <c r="H326" i="2"/>
  <c r="G321" i="2"/>
  <c r="G326" i="2"/>
  <c r="AQ321" i="1"/>
  <c r="AO321" i="1"/>
  <c r="AO318" i="1"/>
  <c r="Z318" i="1" s="1"/>
  <c r="AA318" i="1" s="1"/>
  <c r="AP318" i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O322" i="1"/>
  <c r="AQ322" i="1"/>
  <c r="AO323" i="1"/>
  <c r="AP323" i="1"/>
  <c r="D321" i="1"/>
  <c r="AB318" i="1"/>
  <c r="E320" i="1"/>
  <c r="AE318" i="1"/>
  <c r="AE319" i="1" s="1"/>
  <c r="AE320" i="1" s="1"/>
  <c r="AC318" i="1"/>
  <c r="AC319" i="1" s="1"/>
  <c r="AC320" i="1" s="1"/>
  <c r="H318" i="1"/>
  <c r="H319" i="1" s="1"/>
  <c r="H320" i="1" s="1"/>
  <c r="H321" i="1" s="1"/>
  <c r="H322" i="1" s="1"/>
  <c r="H323" i="1" s="1"/>
  <c r="H324" i="1" s="1"/>
  <c r="H325" i="1" s="1"/>
  <c r="H326" i="1" s="1"/>
  <c r="H327" i="1" s="1"/>
  <c r="F318" i="1"/>
  <c r="J318" i="1" s="1"/>
  <c r="K318" i="1" s="1"/>
  <c r="L318" i="1" s="1"/>
  <c r="E319" i="1"/>
  <c r="I318" i="1"/>
  <c r="G318" i="1"/>
  <c r="G319" i="1"/>
  <c r="G320" i="1" s="1"/>
  <c r="G321" i="1" s="1"/>
  <c r="G322" i="1" s="1"/>
  <c r="G323" i="1" s="1"/>
  <c r="G324" i="1" s="1"/>
  <c r="G325" i="1" s="1"/>
  <c r="G326" i="1" s="1"/>
  <c r="G327" i="1" s="1"/>
  <c r="Z319" i="1"/>
  <c r="AA319" i="1" s="1"/>
  <c r="AU318" i="1"/>
  <c r="H322" i="2"/>
  <c r="G322" i="2"/>
  <c r="G323" i="2"/>
  <c r="G324" i="2"/>
  <c r="H325" i="2"/>
  <c r="H323" i="2"/>
  <c r="H324" i="2"/>
  <c r="G325" i="2"/>
  <c r="H320" i="2"/>
  <c r="AM316" i="1"/>
  <c r="AN316" i="1" s="1"/>
  <c r="AQ316" i="1" s="1"/>
  <c r="AM315" i="1"/>
  <c r="AN315" i="1" s="1"/>
  <c r="AP315" i="1" s="1"/>
  <c r="AM312" i="1"/>
  <c r="AN312" i="1" s="1"/>
  <c r="AO312" i="1" s="1"/>
  <c r="AM311" i="1"/>
  <c r="AN311" i="1" s="1"/>
  <c r="AQ311" i="1" s="1"/>
  <c r="AM317" i="1"/>
  <c r="AN317" i="1" s="1"/>
  <c r="AO317" i="1" s="1"/>
  <c r="AM314" i="1"/>
  <c r="AN314" i="1" s="1"/>
  <c r="AP314" i="1" s="1"/>
  <c r="AM313" i="1"/>
  <c r="AN313" i="1" s="1"/>
  <c r="S316" i="1"/>
  <c r="U316" i="1"/>
  <c r="S314" i="1"/>
  <c r="U314" i="1"/>
  <c r="T314" i="1"/>
  <c r="U313" i="1"/>
  <c r="T313" i="1"/>
  <c r="F313" i="1" s="1"/>
  <c r="E311" i="1"/>
  <c r="F311" i="1"/>
  <c r="H311" i="1"/>
  <c r="H312" i="1" s="1"/>
  <c r="H313" i="1" s="1"/>
  <c r="H314" i="1" s="1"/>
  <c r="H315" i="1" s="1"/>
  <c r="S312" i="1"/>
  <c r="D312" i="1" s="1"/>
  <c r="U312" i="1"/>
  <c r="T312" i="1"/>
  <c r="F312" i="1" s="1"/>
  <c r="S317" i="1"/>
  <c r="AO313" i="1"/>
  <c r="AQ313" i="1"/>
  <c r="AP313" i="1"/>
  <c r="T316" i="1"/>
  <c r="AP316" i="1"/>
  <c r="T315" i="1"/>
  <c r="U317" i="1"/>
  <c r="U315" i="1"/>
  <c r="S315" i="1"/>
  <c r="AR317" i="1"/>
  <c r="U311" i="1"/>
  <c r="A315" i="2"/>
  <c r="B315" i="2"/>
  <c r="C315" i="2"/>
  <c r="E315" i="2"/>
  <c r="F315" i="2"/>
  <c r="I315" i="2"/>
  <c r="J315" i="2"/>
  <c r="K315" i="2"/>
  <c r="L315" i="2"/>
  <c r="A316" i="2"/>
  <c r="B316" i="2"/>
  <c r="C316" i="2"/>
  <c r="E316" i="2"/>
  <c r="F316" i="2"/>
  <c r="I316" i="2"/>
  <c r="J316" i="2"/>
  <c r="K316" i="2"/>
  <c r="L316" i="2"/>
  <c r="A317" i="2"/>
  <c r="B317" i="2"/>
  <c r="C317" i="2"/>
  <c r="E317" i="2"/>
  <c r="F317" i="2"/>
  <c r="I317" i="2"/>
  <c r="J317" i="2"/>
  <c r="K317" i="2"/>
  <c r="L317" i="2"/>
  <c r="A318" i="2"/>
  <c r="B318" i="2"/>
  <c r="C318" i="2"/>
  <c r="E318" i="2"/>
  <c r="F318" i="2"/>
  <c r="I318" i="2"/>
  <c r="J318" i="2"/>
  <c r="K318" i="2"/>
  <c r="L318" i="2"/>
  <c r="A319" i="2"/>
  <c r="B319" i="2"/>
  <c r="C319" i="2"/>
  <c r="E319" i="2"/>
  <c r="F319" i="2"/>
  <c r="I319" i="2"/>
  <c r="J319" i="2"/>
  <c r="K319" i="2"/>
  <c r="L319" i="2"/>
  <c r="N306" i="1"/>
  <c r="N307" i="1"/>
  <c r="N308" i="1"/>
  <c r="N309" i="1"/>
  <c r="N310" i="1"/>
  <c r="O306" i="1"/>
  <c r="O307" i="1"/>
  <c r="O308" i="1"/>
  <c r="Q308" i="1" s="1"/>
  <c r="R308" i="1" s="1"/>
  <c r="O309" i="1"/>
  <c r="O310" i="1"/>
  <c r="P306" i="1"/>
  <c r="P307" i="1"/>
  <c r="P308" i="1"/>
  <c r="P309" i="1"/>
  <c r="P310" i="1"/>
  <c r="Q307" i="1"/>
  <c r="R307" i="1" s="1"/>
  <c r="AJ306" i="1"/>
  <c r="AR306" i="1" s="1"/>
  <c r="AJ307" i="1"/>
  <c r="AJ308" i="1"/>
  <c r="AJ309" i="1"/>
  <c r="AJ310" i="1"/>
  <c r="AK306" i="1"/>
  <c r="AK307" i="1"/>
  <c r="AK308" i="1"/>
  <c r="AK309" i="1"/>
  <c r="AK310" i="1"/>
  <c r="AL306" i="1"/>
  <c r="AM306" i="1" s="1"/>
  <c r="AN306" i="1" s="1"/>
  <c r="AL307" i="1"/>
  <c r="AL308" i="1"/>
  <c r="AL309" i="1"/>
  <c r="AM309" i="1" s="1"/>
  <c r="AN309" i="1" s="1"/>
  <c r="AL310" i="1"/>
  <c r="AM310" i="1"/>
  <c r="AN310" i="1" s="1"/>
  <c r="AR307" i="1"/>
  <c r="AR308" i="1"/>
  <c r="AR309" i="1"/>
  <c r="AR310" i="1"/>
  <c r="AF351" i="1" l="1"/>
  <c r="AG351" i="1" s="1"/>
  <c r="AH351" i="1" s="1"/>
  <c r="AB352" i="1"/>
  <c r="E355" i="1"/>
  <c r="AU355" i="1"/>
  <c r="D356" i="1"/>
  <c r="J351" i="1"/>
  <c r="K351" i="1" s="1"/>
  <c r="L351" i="1" s="1"/>
  <c r="F352" i="1"/>
  <c r="I353" i="1"/>
  <c r="AT352" i="1"/>
  <c r="AV352" i="1"/>
  <c r="AA355" i="1"/>
  <c r="Z356" i="1"/>
  <c r="AA341" i="1"/>
  <c r="Z342" i="1"/>
  <c r="J340" i="1"/>
  <c r="K340" i="1" s="1"/>
  <c r="L340" i="1" s="1"/>
  <c r="F341" i="1"/>
  <c r="AF340" i="1"/>
  <c r="AG340" i="1" s="1"/>
  <c r="AH340" i="1" s="1"/>
  <c r="AB341" i="1"/>
  <c r="E341" i="1"/>
  <c r="AU341" i="1"/>
  <c r="D342" i="1"/>
  <c r="AV340" i="1"/>
  <c r="I341" i="1"/>
  <c r="AT340" i="1"/>
  <c r="AA332" i="1"/>
  <c r="Z333" i="1"/>
  <c r="J331" i="1"/>
  <c r="K331" i="1" s="1"/>
  <c r="L331" i="1" s="1"/>
  <c r="F332" i="1"/>
  <c r="AA333" i="1"/>
  <c r="Z334" i="1"/>
  <c r="I331" i="1"/>
  <c r="AT330" i="1"/>
  <c r="I339" i="2" s="1"/>
  <c r="AV330" i="1"/>
  <c r="K339" i="2" s="1"/>
  <c r="AF330" i="1"/>
  <c r="AG330" i="1" s="1"/>
  <c r="AH330" i="1" s="1"/>
  <c r="AB331" i="1"/>
  <c r="AU333" i="1"/>
  <c r="J342" i="2" s="1"/>
  <c r="E333" i="1"/>
  <c r="D334" i="1"/>
  <c r="G318" i="2"/>
  <c r="AC321" i="1"/>
  <c r="AC322" i="1" s="1"/>
  <c r="AC323" i="1" s="1"/>
  <c r="AC324" i="1" s="1"/>
  <c r="AC325" i="1" s="1"/>
  <c r="AC326" i="1" s="1"/>
  <c r="AC327" i="1" s="1"/>
  <c r="AE321" i="1"/>
  <c r="AE322" i="1" s="1"/>
  <c r="AE323" i="1" s="1"/>
  <c r="AE324" i="1" s="1"/>
  <c r="AE325" i="1" s="1"/>
  <c r="AE326" i="1" s="1"/>
  <c r="AE327" i="1" s="1"/>
  <c r="AF318" i="1"/>
  <c r="AG318" i="1" s="1"/>
  <c r="AH318" i="1" s="1"/>
  <c r="Z320" i="1"/>
  <c r="E321" i="1"/>
  <c r="AB319" i="1"/>
  <c r="F319" i="1"/>
  <c r="AU319" i="1"/>
  <c r="D322" i="1"/>
  <c r="I319" i="1"/>
  <c r="AT318" i="1"/>
  <c r="AV318" i="1"/>
  <c r="H318" i="2"/>
  <c r="G316" i="2"/>
  <c r="AO316" i="1"/>
  <c r="AO315" i="1"/>
  <c r="AQ315" i="1"/>
  <c r="AP317" i="1"/>
  <c r="AP312" i="1"/>
  <c r="AQ317" i="1"/>
  <c r="AQ312" i="1"/>
  <c r="AP311" i="1"/>
  <c r="AD311" i="1" s="1"/>
  <c r="AO311" i="1"/>
  <c r="Z311" i="1" s="1"/>
  <c r="Z312" i="1" s="1"/>
  <c r="AQ314" i="1"/>
  <c r="AO314" i="1"/>
  <c r="E312" i="1"/>
  <c r="D313" i="1"/>
  <c r="F315" i="1"/>
  <c r="AC311" i="1"/>
  <c r="AE311" i="1"/>
  <c r="G311" i="1"/>
  <c r="J311" i="1" s="1"/>
  <c r="K311" i="1" s="1"/>
  <c r="L311" i="1" s="1"/>
  <c r="I311" i="1"/>
  <c r="G312" i="1"/>
  <c r="J312" i="1" s="1"/>
  <c r="K312" i="1" s="1"/>
  <c r="L312" i="1" s="1"/>
  <c r="F314" i="1"/>
  <c r="F316" i="1"/>
  <c r="H316" i="1"/>
  <c r="H317" i="1" s="1"/>
  <c r="D314" i="1"/>
  <c r="D315" i="1" s="1"/>
  <c r="G315" i="2"/>
  <c r="G319" i="2"/>
  <c r="H316" i="2"/>
  <c r="G317" i="2"/>
  <c r="H319" i="2"/>
  <c r="H317" i="2"/>
  <c r="H315" i="2"/>
  <c r="AM308" i="1"/>
  <c r="AN308" i="1" s="1"/>
  <c r="AM307" i="1"/>
  <c r="AN307" i="1" s="1"/>
  <c r="Q306" i="1"/>
  <c r="R306" i="1" s="1"/>
  <c r="U306" i="1" s="1"/>
  <c r="Q310" i="1"/>
  <c r="R310" i="1" s="1"/>
  <c r="S310" i="1" s="1"/>
  <c r="Q309" i="1"/>
  <c r="R309" i="1" s="1"/>
  <c r="S309" i="1" s="1"/>
  <c r="T306" i="1"/>
  <c r="F306" i="1" s="1"/>
  <c r="AO308" i="1"/>
  <c r="AQ308" i="1"/>
  <c r="T307" i="1"/>
  <c r="S307" i="1"/>
  <c r="U307" i="1"/>
  <c r="S308" i="1"/>
  <c r="T308" i="1"/>
  <c r="AQ309" i="1"/>
  <c r="AP308" i="1"/>
  <c r="U309" i="1"/>
  <c r="AQ306" i="1"/>
  <c r="AO306" i="1"/>
  <c r="AP306" i="1"/>
  <c r="AP307" i="1"/>
  <c r="AO307" i="1"/>
  <c r="AQ307" i="1"/>
  <c r="AP310" i="1"/>
  <c r="AQ310" i="1"/>
  <c r="AO310" i="1"/>
  <c r="I306" i="1"/>
  <c r="G306" i="1"/>
  <c r="U308" i="1"/>
  <c r="T310" i="1"/>
  <c r="AO309" i="1"/>
  <c r="T309" i="1"/>
  <c r="S306" i="1"/>
  <c r="D306" i="1" s="1"/>
  <c r="U310" i="1"/>
  <c r="AP309" i="1"/>
  <c r="A309" i="2"/>
  <c r="B309" i="2"/>
  <c r="C309" i="2"/>
  <c r="E309" i="2"/>
  <c r="F309" i="2"/>
  <c r="L309" i="2"/>
  <c r="A310" i="2"/>
  <c r="B310" i="2"/>
  <c r="C310" i="2"/>
  <c r="E310" i="2"/>
  <c r="F310" i="2"/>
  <c r="L310" i="2"/>
  <c r="A311" i="2"/>
  <c r="B311" i="2"/>
  <c r="C311" i="2"/>
  <c r="E311" i="2"/>
  <c r="F311" i="2"/>
  <c r="L311" i="2"/>
  <c r="A312" i="2"/>
  <c r="B312" i="2"/>
  <c r="C312" i="2"/>
  <c r="E312" i="2"/>
  <c r="F312" i="2"/>
  <c r="L312" i="2"/>
  <c r="A313" i="2"/>
  <c r="B313" i="2"/>
  <c r="C313" i="2"/>
  <c r="E313" i="2"/>
  <c r="F313" i="2"/>
  <c r="L313" i="2"/>
  <c r="A314" i="2"/>
  <c r="B314" i="2"/>
  <c r="C314" i="2"/>
  <c r="E314" i="2"/>
  <c r="F314" i="2"/>
  <c r="L314" i="2"/>
  <c r="N300" i="1"/>
  <c r="U300" i="1" s="1"/>
  <c r="N301" i="1"/>
  <c r="N302" i="1"/>
  <c r="N303" i="1"/>
  <c r="N304" i="1"/>
  <c r="N305" i="1"/>
  <c r="O300" i="1"/>
  <c r="Q300" i="1" s="1"/>
  <c r="R300" i="1" s="1"/>
  <c r="T300" i="1" s="1"/>
  <c r="O301" i="1"/>
  <c r="O302" i="1"/>
  <c r="O303" i="1"/>
  <c r="Q303" i="1" s="1"/>
  <c r="R303" i="1" s="1"/>
  <c r="O304" i="1"/>
  <c r="O305" i="1"/>
  <c r="P300" i="1"/>
  <c r="P301" i="1"/>
  <c r="Q301" i="1" s="1"/>
  <c r="R301" i="1" s="1"/>
  <c r="T301" i="1" s="1"/>
  <c r="P302" i="1"/>
  <c r="P303" i="1"/>
  <c r="P304" i="1"/>
  <c r="P305" i="1"/>
  <c r="Q302" i="1"/>
  <c r="R302" i="1" s="1"/>
  <c r="Q304" i="1"/>
  <c r="R304" i="1" s="1"/>
  <c r="Q305" i="1"/>
  <c r="R305" i="1" s="1"/>
  <c r="AJ300" i="1"/>
  <c r="AJ301" i="1"/>
  <c r="AJ302" i="1"/>
  <c r="AJ303" i="1"/>
  <c r="AR303" i="1" s="1"/>
  <c r="AJ304" i="1"/>
  <c r="AJ305" i="1"/>
  <c r="AK300" i="1"/>
  <c r="AK301" i="1"/>
  <c r="AK302" i="1"/>
  <c r="AK303" i="1"/>
  <c r="AK304" i="1"/>
  <c r="AK305" i="1"/>
  <c r="AL300" i="1"/>
  <c r="AM300" i="1" s="1"/>
  <c r="AN300" i="1" s="1"/>
  <c r="AL301" i="1"/>
  <c r="AL302" i="1"/>
  <c r="AM302" i="1" s="1"/>
  <c r="AN302" i="1" s="1"/>
  <c r="AP302" i="1" s="1"/>
  <c r="AL303" i="1"/>
  <c r="AL304" i="1"/>
  <c r="AL305" i="1"/>
  <c r="AR300" i="1"/>
  <c r="AR301" i="1"/>
  <c r="AR302" i="1"/>
  <c r="AB353" i="1" l="1"/>
  <c r="AF352" i="1"/>
  <c r="AG352" i="1" s="1"/>
  <c r="AH352" i="1" s="1"/>
  <c r="AA356" i="1"/>
  <c r="Z357" i="1"/>
  <c r="AA357" i="1" s="1"/>
  <c r="AU356" i="1"/>
  <c r="E356" i="1"/>
  <c r="D357" i="1"/>
  <c r="I354" i="1"/>
  <c r="AV353" i="1"/>
  <c r="AT353" i="1"/>
  <c r="J352" i="1"/>
  <c r="K352" i="1" s="1"/>
  <c r="L352" i="1" s="1"/>
  <c r="F353" i="1"/>
  <c r="AA342" i="1"/>
  <c r="Z343" i="1"/>
  <c r="AV341" i="1"/>
  <c r="AT341" i="1"/>
  <c r="I342" i="1"/>
  <c r="E342" i="1"/>
  <c r="AU342" i="1"/>
  <c r="D343" i="1"/>
  <c r="AF341" i="1"/>
  <c r="AG341" i="1" s="1"/>
  <c r="AH341" i="1" s="1"/>
  <c r="AB342" i="1"/>
  <c r="J341" i="1"/>
  <c r="K341" i="1" s="1"/>
  <c r="L341" i="1" s="1"/>
  <c r="F342" i="1"/>
  <c r="E334" i="1"/>
  <c r="AU334" i="1"/>
  <c r="J343" i="2" s="1"/>
  <c r="D335" i="1"/>
  <c r="AF331" i="1"/>
  <c r="AG331" i="1" s="1"/>
  <c r="AH331" i="1" s="1"/>
  <c r="AB332" i="1"/>
  <c r="AA334" i="1"/>
  <c r="Z335" i="1"/>
  <c r="AT331" i="1"/>
  <c r="I340" i="2" s="1"/>
  <c r="I332" i="1"/>
  <c r="AV331" i="1"/>
  <c r="K340" i="2" s="1"/>
  <c r="J332" i="1"/>
  <c r="K332" i="1" s="1"/>
  <c r="L332" i="1" s="1"/>
  <c r="F333" i="1"/>
  <c r="AA320" i="1"/>
  <c r="Z321" i="1"/>
  <c r="AU320" i="1"/>
  <c r="I320" i="1"/>
  <c r="AT319" i="1"/>
  <c r="AV319" i="1"/>
  <c r="E322" i="1"/>
  <c r="D323" i="1"/>
  <c r="J319" i="1"/>
  <c r="K319" i="1" s="1"/>
  <c r="L319" i="1" s="1"/>
  <c r="F320" i="1"/>
  <c r="AF319" i="1"/>
  <c r="AG319" i="1" s="1"/>
  <c r="AH319" i="1" s="1"/>
  <c r="AB320" i="1"/>
  <c r="G311" i="2"/>
  <c r="AA312" i="1"/>
  <c r="Z313" i="1"/>
  <c r="AA313" i="1" s="1"/>
  <c r="AD312" i="1"/>
  <c r="AD313" i="1" s="1"/>
  <c r="AD314" i="1" s="1"/>
  <c r="AD315" i="1" s="1"/>
  <c r="AD316" i="1" s="1"/>
  <c r="AD317" i="1" s="1"/>
  <c r="AC312" i="1"/>
  <c r="AC313" i="1" s="1"/>
  <c r="AC314" i="1" s="1"/>
  <c r="AC315" i="1" s="1"/>
  <c r="AC316" i="1" s="1"/>
  <c r="AC317" i="1" s="1"/>
  <c r="AE312" i="1"/>
  <c r="AE313" i="1" s="1"/>
  <c r="AE314" i="1" s="1"/>
  <c r="AE315" i="1" s="1"/>
  <c r="AE316" i="1" s="1"/>
  <c r="AE317" i="1" s="1"/>
  <c r="AB311" i="1"/>
  <c r="AF311" i="1" s="1"/>
  <c r="AG311" i="1" s="1"/>
  <c r="AH311" i="1" s="1"/>
  <c r="AU312" i="1"/>
  <c r="AA311" i="1"/>
  <c r="AU311" i="1"/>
  <c r="E315" i="1"/>
  <c r="D316" i="1"/>
  <c r="E314" i="1"/>
  <c r="AU313" i="1"/>
  <c r="E313" i="1"/>
  <c r="AT311" i="1"/>
  <c r="AV311" i="1"/>
  <c r="I312" i="1"/>
  <c r="G313" i="1"/>
  <c r="F317" i="1"/>
  <c r="G313" i="2"/>
  <c r="H314" i="2"/>
  <c r="G314" i="2"/>
  <c r="G310" i="2"/>
  <c r="H311" i="2"/>
  <c r="AM305" i="1"/>
  <c r="AN305" i="1" s="1"/>
  <c r="AO305" i="1" s="1"/>
  <c r="H306" i="1"/>
  <c r="H307" i="1" s="1"/>
  <c r="D308" i="1"/>
  <c r="I307" i="1"/>
  <c r="G307" i="1"/>
  <c r="G308" i="1" s="1"/>
  <c r="G309" i="1" s="1"/>
  <c r="G310" i="1" s="1"/>
  <c r="H308" i="1"/>
  <c r="H309" i="1" s="1"/>
  <c r="H310" i="1" s="1"/>
  <c r="D307" i="1"/>
  <c r="E306" i="1"/>
  <c r="J306" i="1"/>
  <c r="K306" i="1" s="1"/>
  <c r="L306" i="1" s="1"/>
  <c r="F307" i="1"/>
  <c r="H312" i="2"/>
  <c r="G312" i="2"/>
  <c r="H313" i="2"/>
  <c r="H309" i="2"/>
  <c r="G309" i="2"/>
  <c r="H310" i="2"/>
  <c r="AM301" i="1"/>
  <c r="AN301" i="1" s="1"/>
  <c r="AP301" i="1" s="1"/>
  <c r="AM304" i="1"/>
  <c r="AN304" i="1" s="1"/>
  <c r="AP304" i="1" s="1"/>
  <c r="AM303" i="1"/>
  <c r="AN303" i="1" s="1"/>
  <c r="AP303" i="1" s="1"/>
  <c r="AR305" i="1"/>
  <c r="AO303" i="1"/>
  <c r="T303" i="1"/>
  <c r="S303" i="1"/>
  <c r="U303" i="1"/>
  <c r="S304" i="1"/>
  <c r="T304" i="1"/>
  <c r="U304" i="1"/>
  <c r="G300" i="1"/>
  <c r="I300" i="1"/>
  <c r="AO302" i="1"/>
  <c r="F300" i="1"/>
  <c r="F301" i="1" s="1"/>
  <c r="H300" i="1"/>
  <c r="H301" i="1" s="1"/>
  <c r="S301" i="1"/>
  <c r="S305" i="1"/>
  <c r="U305" i="1"/>
  <c r="T305" i="1"/>
  <c r="T302" i="1"/>
  <c r="S302" i="1"/>
  <c r="U302" i="1"/>
  <c r="AO301" i="1"/>
  <c r="AO300" i="1"/>
  <c r="AQ300" i="1"/>
  <c r="AP300" i="1"/>
  <c r="U301" i="1"/>
  <c r="S300" i="1"/>
  <c r="D300" i="1" s="1"/>
  <c r="AQ305" i="1"/>
  <c r="AR304" i="1"/>
  <c r="AQ302" i="1"/>
  <c r="A308" i="2"/>
  <c r="B308" i="2"/>
  <c r="C308" i="2"/>
  <c r="E308" i="2"/>
  <c r="F308" i="2"/>
  <c r="L308" i="2"/>
  <c r="A296" i="2"/>
  <c r="B296" i="2"/>
  <c r="C296" i="2"/>
  <c r="E296" i="2"/>
  <c r="F296" i="2"/>
  <c r="L296" i="2"/>
  <c r="A297" i="2"/>
  <c r="B297" i="2"/>
  <c r="C297" i="2"/>
  <c r="E297" i="2"/>
  <c r="F297" i="2"/>
  <c r="L297" i="2"/>
  <c r="A298" i="2"/>
  <c r="B298" i="2"/>
  <c r="C298" i="2"/>
  <c r="E298" i="2"/>
  <c r="F298" i="2"/>
  <c r="L298" i="2"/>
  <c r="A299" i="2"/>
  <c r="B299" i="2"/>
  <c r="C299" i="2"/>
  <c r="E299" i="2"/>
  <c r="F299" i="2"/>
  <c r="L299" i="2"/>
  <c r="A300" i="2"/>
  <c r="B300" i="2"/>
  <c r="C300" i="2"/>
  <c r="E300" i="2"/>
  <c r="F300" i="2"/>
  <c r="L300" i="2"/>
  <c r="A301" i="2"/>
  <c r="B301" i="2"/>
  <c r="C301" i="2"/>
  <c r="E301" i="2"/>
  <c r="F301" i="2"/>
  <c r="L301" i="2"/>
  <c r="A302" i="2"/>
  <c r="B302" i="2"/>
  <c r="C302" i="2"/>
  <c r="E302" i="2"/>
  <c r="F302" i="2"/>
  <c r="L302" i="2"/>
  <c r="A303" i="2"/>
  <c r="B303" i="2"/>
  <c r="C303" i="2"/>
  <c r="E303" i="2"/>
  <c r="F303" i="2"/>
  <c r="L303" i="2"/>
  <c r="A304" i="2"/>
  <c r="B304" i="2"/>
  <c r="C304" i="2"/>
  <c r="E304" i="2"/>
  <c r="F304" i="2"/>
  <c r="L304" i="2"/>
  <c r="A305" i="2"/>
  <c r="B305" i="2"/>
  <c r="C305" i="2"/>
  <c r="E305" i="2"/>
  <c r="F305" i="2"/>
  <c r="L305" i="2"/>
  <c r="A306" i="2"/>
  <c r="B306" i="2"/>
  <c r="C306" i="2"/>
  <c r="E306" i="2"/>
  <c r="F306" i="2"/>
  <c r="L306" i="2"/>
  <c r="A307" i="2"/>
  <c r="B307" i="2"/>
  <c r="C307" i="2"/>
  <c r="E307" i="2"/>
  <c r="F307" i="2"/>
  <c r="L307" i="2"/>
  <c r="A290" i="2"/>
  <c r="B290" i="2"/>
  <c r="C290" i="2"/>
  <c r="E290" i="2"/>
  <c r="F290" i="2"/>
  <c r="L290" i="2"/>
  <c r="A291" i="2"/>
  <c r="B291" i="2"/>
  <c r="C291" i="2"/>
  <c r="E291" i="2"/>
  <c r="F291" i="2"/>
  <c r="L291" i="2"/>
  <c r="A292" i="2"/>
  <c r="B292" i="2"/>
  <c r="C292" i="2"/>
  <c r="E292" i="2"/>
  <c r="F292" i="2"/>
  <c r="L292" i="2"/>
  <c r="A293" i="2"/>
  <c r="B293" i="2"/>
  <c r="C293" i="2"/>
  <c r="E293" i="2"/>
  <c r="F293" i="2"/>
  <c r="L293" i="2"/>
  <c r="A294" i="2"/>
  <c r="B294" i="2"/>
  <c r="C294" i="2"/>
  <c r="E294" i="2"/>
  <c r="F294" i="2"/>
  <c r="L294" i="2"/>
  <c r="A295" i="2"/>
  <c r="B295" i="2"/>
  <c r="C295" i="2"/>
  <c r="E295" i="2"/>
  <c r="F295" i="2"/>
  <c r="L295" i="2"/>
  <c r="N295" i="1"/>
  <c r="T295" i="1" s="1"/>
  <c r="N296" i="1"/>
  <c r="T296" i="1" s="1"/>
  <c r="N297" i="1"/>
  <c r="T297" i="1" s="1"/>
  <c r="N298" i="1"/>
  <c r="N299" i="1"/>
  <c r="O295" i="1"/>
  <c r="O296" i="1"/>
  <c r="O297" i="1"/>
  <c r="O298" i="1"/>
  <c r="Q298" i="1" s="1"/>
  <c r="R298" i="1" s="1"/>
  <c r="S298" i="1" s="1"/>
  <c r="O299" i="1"/>
  <c r="Q299" i="1" s="1"/>
  <c r="R299" i="1" s="1"/>
  <c r="P295" i="1"/>
  <c r="P296" i="1"/>
  <c r="P297" i="1"/>
  <c r="Q297" i="1" s="1"/>
  <c r="R297" i="1" s="1"/>
  <c r="S297" i="1" s="1"/>
  <c r="P298" i="1"/>
  <c r="P299" i="1"/>
  <c r="Q295" i="1"/>
  <c r="R295" i="1" s="1"/>
  <c r="Q296" i="1"/>
  <c r="R296" i="1" s="1"/>
  <c r="AJ295" i="1"/>
  <c r="AR295" i="1" s="1"/>
  <c r="AJ296" i="1"/>
  <c r="AR296" i="1" s="1"/>
  <c r="AJ297" i="1"/>
  <c r="AJ298" i="1"/>
  <c r="AJ299" i="1"/>
  <c r="AK295" i="1"/>
  <c r="AK296" i="1"/>
  <c r="AK297" i="1"/>
  <c r="AK298" i="1"/>
  <c r="AM298" i="1" s="1"/>
  <c r="AN298" i="1" s="1"/>
  <c r="AK299" i="1"/>
  <c r="AL295" i="1"/>
  <c r="AL296" i="1"/>
  <c r="AM296" i="1" s="1"/>
  <c r="AN296" i="1" s="1"/>
  <c r="AL297" i="1"/>
  <c r="AL298" i="1"/>
  <c r="AL299" i="1"/>
  <c r="AR299" i="1"/>
  <c r="AF353" i="1" l="1"/>
  <c r="AG353" i="1" s="1"/>
  <c r="AH353" i="1" s="1"/>
  <c r="AB354" i="1"/>
  <c r="J353" i="1"/>
  <c r="K353" i="1" s="1"/>
  <c r="L353" i="1" s="1"/>
  <c r="F354" i="1"/>
  <c r="I355" i="1"/>
  <c r="AV354" i="1"/>
  <c r="AT354" i="1"/>
  <c r="E357" i="1"/>
  <c r="AU357" i="1"/>
  <c r="AA343" i="1"/>
  <c r="Z344" i="1"/>
  <c r="AV342" i="1"/>
  <c r="I343" i="1"/>
  <c r="AT342" i="1"/>
  <c r="J342" i="1"/>
  <c r="K342" i="1" s="1"/>
  <c r="L342" i="1" s="1"/>
  <c r="F343" i="1"/>
  <c r="AF342" i="1"/>
  <c r="AG342" i="1" s="1"/>
  <c r="AH342" i="1" s="1"/>
  <c r="AB343" i="1"/>
  <c r="E343" i="1"/>
  <c r="AU343" i="1"/>
  <c r="D344" i="1"/>
  <c r="J333" i="1"/>
  <c r="K333" i="1" s="1"/>
  <c r="L333" i="1" s="1"/>
  <c r="F334" i="1"/>
  <c r="AT332" i="1"/>
  <c r="I341" i="2" s="1"/>
  <c r="AV332" i="1"/>
  <c r="K341" i="2" s="1"/>
  <c r="I333" i="1"/>
  <c r="AA335" i="1"/>
  <c r="Z336" i="1"/>
  <c r="AA336" i="1" s="1"/>
  <c r="AF332" i="1"/>
  <c r="AG332" i="1" s="1"/>
  <c r="AH332" i="1" s="1"/>
  <c r="AB333" i="1"/>
  <c r="E335" i="1"/>
  <c r="AU335" i="1"/>
  <c r="J344" i="2" s="1"/>
  <c r="D336" i="1"/>
  <c r="J320" i="1"/>
  <c r="K320" i="1" s="1"/>
  <c r="L320" i="1" s="1"/>
  <c r="F321" i="1"/>
  <c r="E323" i="1"/>
  <c r="D324" i="1"/>
  <c r="AF320" i="1"/>
  <c r="AG320" i="1" s="1"/>
  <c r="AH320" i="1" s="1"/>
  <c r="AB321" i="1"/>
  <c r="AT320" i="1"/>
  <c r="I321" i="1"/>
  <c r="AV320" i="1"/>
  <c r="AA321" i="1"/>
  <c r="Z322" i="1"/>
  <c r="AU321" i="1"/>
  <c r="G293" i="2"/>
  <c r="Z314" i="1"/>
  <c r="AB312" i="1"/>
  <c r="AF312" i="1" s="1"/>
  <c r="AG312" i="1" s="1"/>
  <c r="AH312" i="1" s="1"/>
  <c r="E316" i="1"/>
  <c r="D317" i="1"/>
  <c r="G314" i="1"/>
  <c r="J313" i="1"/>
  <c r="K313" i="1" s="1"/>
  <c r="L313" i="1" s="1"/>
  <c r="I313" i="1"/>
  <c r="AT312" i="1"/>
  <c r="AV312" i="1"/>
  <c r="AP305" i="1"/>
  <c r="AQ303" i="1"/>
  <c r="E308" i="1"/>
  <c r="D309" i="1"/>
  <c r="J307" i="1"/>
  <c r="K307" i="1" s="1"/>
  <c r="L307" i="1" s="1"/>
  <c r="I308" i="1"/>
  <c r="F308" i="1"/>
  <c r="E307" i="1"/>
  <c r="G294" i="2"/>
  <c r="H291" i="2"/>
  <c r="H292" i="2"/>
  <c r="H294" i="2"/>
  <c r="H295" i="2"/>
  <c r="G291" i="2"/>
  <c r="AO304" i="1"/>
  <c r="AQ301" i="1"/>
  <c r="AQ304" i="1"/>
  <c r="I301" i="1"/>
  <c r="G301" i="1"/>
  <c r="J301" i="1" s="1"/>
  <c r="K301" i="1" s="1"/>
  <c r="L301" i="1" s="1"/>
  <c r="D301" i="1"/>
  <c r="G302" i="1"/>
  <c r="G303" i="1" s="1"/>
  <c r="G304" i="1" s="1"/>
  <c r="G305" i="1" s="1"/>
  <c r="E300" i="1"/>
  <c r="F302" i="1"/>
  <c r="H302" i="1"/>
  <c r="H303" i="1" s="1"/>
  <c r="H304" i="1" s="1"/>
  <c r="H305" i="1" s="1"/>
  <c r="J300" i="1"/>
  <c r="K300" i="1" s="1"/>
  <c r="L300" i="1" s="1"/>
  <c r="F303" i="1"/>
  <c r="G307" i="2"/>
  <c r="G303" i="2"/>
  <c r="G299" i="2"/>
  <c r="G308" i="2"/>
  <c r="G295" i="2"/>
  <c r="H290" i="2"/>
  <c r="G290" i="2"/>
  <c r="G304" i="2"/>
  <c r="G300" i="2"/>
  <c r="G296" i="2"/>
  <c r="G305" i="2"/>
  <c r="G301" i="2"/>
  <c r="G297" i="2"/>
  <c r="G292" i="2"/>
  <c r="H293" i="2"/>
  <c r="G306" i="2"/>
  <c r="G302" i="2"/>
  <c r="G298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AM299" i="1"/>
  <c r="AN299" i="1" s="1"/>
  <c r="AO299" i="1" s="1"/>
  <c r="AM297" i="1"/>
  <c r="AN297" i="1" s="1"/>
  <c r="AO297" i="1" s="1"/>
  <c r="AM295" i="1"/>
  <c r="AN295" i="1" s="1"/>
  <c r="AP295" i="1" s="1"/>
  <c r="AO296" i="1"/>
  <c r="H295" i="1"/>
  <c r="H296" i="1" s="1"/>
  <c r="H297" i="1" s="1"/>
  <c r="H298" i="1" s="1"/>
  <c r="H299" i="1" s="1"/>
  <c r="F295" i="1"/>
  <c r="AO298" i="1"/>
  <c r="U296" i="1"/>
  <c r="S296" i="1"/>
  <c r="S299" i="1"/>
  <c r="T298" i="1"/>
  <c r="U299" i="1"/>
  <c r="AQ296" i="1"/>
  <c r="U297" i="1"/>
  <c r="S295" i="1"/>
  <c r="D295" i="1" s="1"/>
  <c r="U298" i="1"/>
  <c r="U295" i="1"/>
  <c r="AP298" i="1"/>
  <c r="T299" i="1"/>
  <c r="AR298" i="1"/>
  <c r="AR297" i="1"/>
  <c r="AQ298" i="1"/>
  <c r="AP296" i="1"/>
  <c r="N290" i="1"/>
  <c r="T290" i="1" s="1"/>
  <c r="N291" i="1"/>
  <c r="N292" i="1"/>
  <c r="N293" i="1"/>
  <c r="N294" i="1"/>
  <c r="O290" i="1"/>
  <c r="Q290" i="1" s="1"/>
  <c r="R290" i="1" s="1"/>
  <c r="O291" i="1"/>
  <c r="O292" i="1"/>
  <c r="Q292" i="1" s="1"/>
  <c r="R292" i="1" s="1"/>
  <c r="O293" i="1"/>
  <c r="O294" i="1"/>
  <c r="P290" i="1"/>
  <c r="P291" i="1"/>
  <c r="Q291" i="1" s="1"/>
  <c r="R291" i="1" s="1"/>
  <c r="P292" i="1"/>
  <c r="P293" i="1"/>
  <c r="Q293" i="1" s="1"/>
  <c r="R293" i="1" s="1"/>
  <c r="S293" i="1" s="1"/>
  <c r="P294" i="1"/>
  <c r="Q294" i="1"/>
  <c r="R294" i="1" s="1"/>
  <c r="S294" i="1" s="1"/>
  <c r="AJ290" i="1"/>
  <c r="AJ291" i="1"/>
  <c r="AR291" i="1" s="1"/>
  <c r="AJ292" i="1"/>
  <c r="AJ293" i="1"/>
  <c r="AJ294" i="1"/>
  <c r="AK290" i="1"/>
  <c r="AK291" i="1"/>
  <c r="AK292" i="1"/>
  <c r="AK293" i="1"/>
  <c r="AK294" i="1"/>
  <c r="AL290" i="1"/>
  <c r="AM290" i="1" s="1"/>
  <c r="AN290" i="1" s="1"/>
  <c r="AL291" i="1"/>
  <c r="AM291" i="1" s="1"/>
  <c r="AN291" i="1" s="1"/>
  <c r="AL292" i="1"/>
  <c r="AL293" i="1"/>
  <c r="AL294" i="1"/>
  <c r="AR292" i="1"/>
  <c r="AR293" i="1"/>
  <c r="AR294" i="1"/>
  <c r="AF354" i="1" l="1"/>
  <c r="AG354" i="1" s="1"/>
  <c r="AH354" i="1" s="1"/>
  <c r="AB355" i="1"/>
  <c r="AV355" i="1"/>
  <c r="AT355" i="1"/>
  <c r="I356" i="1"/>
  <c r="J354" i="1"/>
  <c r="K354" i="1" s="1"/>
  <c r="L354" i="1" s="1"/>
  <c r="F355" i="1"/>
  <c r="AA344" i="1"/>
  <c r="Z345" i="1"/>
  <c r="E344" i="1"/>
  <c r="AU344" i="1"/>
  <c r="D345" i="1"/>
  <c r="AF343" i="1"/>
  <c r="AG343" i="1" s="1"/>
  <c r="AH343" i="1" s="1"/>
  <c r="AB344" i="1"/>
  <c r="J343" i="1"/>
  <c r="K343" i="1" s="1"/>
  <c r="L343" i="1" s="1"/>
  <c r="F344" i="1"/>
  <c r="AT343" i="1"/>
  <c r="I344" i="1"/>
  <c r="AV343" i="1"/>
  <c r="I334" i="1"/>
  <c r="AT333" i="1"/>
  <c r="I342" i="2" s="1"/>
  <c r="AV333" i="1"/>
  <c r="K342" i="2" s="1"/>
  <c r="E336" i="1"/>
  <c r="AU336" i="1"/>
  <c r="J345" i="2" s="1"/>
  <c r="AF333" i="1"/>
  <c r="AG333" i="1" s="1"/>
  <c r="AH333" i="1" s="1"/>
  <c r="AB334" i="1"/>
  <c r="J334" i="1"/>
  <c r="K334" i="1" s="1"/>
  <c r="L334" i="1" s="1"/>
  <c r="F335" i="1"/>
  <c r="AA322" i="1"/>
  <c r="Z323" i="1"/>
  <c r="AU322" i="1"/>
  <c r="AT321" i="1"/>
  <c r="I322" i="1"/>
  <c r="AV321" i="1"/>
  <c r="AF321" i="1"/>
  <c r="AG321" i="1" s="1"/>
  <c r="AH321" i="1" s="1"/>
  <c r="AB322" i="1"/>
  <c r="E324" i="1"/>
  <c r="D325" i="1"/>
  <c r="J321" i="1"/>
  <c r="K321" i="1" s="1"/>
  <c r="L321" i="1" s="1"/>
  <c r="F322" i="1"/>
  <c r="AA314" i="1"/>
  <c r="Z315" i="1"/>
  <c r="AU314" i="1"/>
  <c r="AB313" i="1"/>
  <c r="AF313" i="1" s="1"/>
  <c r="AG313" i="1" s="1"/>
  <c r="AH313" i="1" s="1"/>
  <c r="G315" i="1"/>
  <c r="J314" i="1"/>
  <c r="K314" i="1" s="1"/>
  <c r="L314" i="1" s="1"/>
  <c r="E317" i="1"/>
  <c r="I314" i="1"/>
  <c r="AT313" i="1"/>
  <c r="AV313" i="1"/>
  <c r="AM293" i="1"/>
  <c r="AN293" i="1" s="1"/>
  <c r="AM292" i="1"/>
  <c r="AN292" i="1" s="1"/>
  <c r="AP292" i="1" s="1"/>
  <c r="J308" i="1"/>
  <c r="K308" i="1" s="1"/>
  <c r="L308" i="1" s="1"/>
  <c r="F309" i="1"/>
  <c r="I309" i="1"/>
  <c r="E309" i="1"/>
  <c r="D310" i="1"/>
  <c r="E301" i="1"/>
  <c r="I302" i="1"/>
  <c r="D302" i="1"/>
  <c r="J302" i="1"/>
  <c r="K302" i="1" s="1"/>
  <c r="L302" i="1" s="1"/>
  <c r="J303" i="1"/>
  <c r="K303" i="1" s="1"/>
  <c r="L303" i="1" s="1"/>
  <c r="F304" i="1"/>
  <c r="AQ295" i="1"/>
  <c r="AO295" i="1"/>
  <c r="AP299" i="1"/>
  <c r="AQ299" i="1"/>
  <c r="AQ297" i="1"/>
  <c r="AP297" i="1"/>
  <c r="J295" i="1"/>
  <c r="K295" i="1" s="1"/>
  <c r="L295" i="1" s="1"/>
  <c r="E295" i="1"/>
  <c r="G297" i="1"/>
  <c r="G298" i="1"/>
  <c r="G299" i="1"/>
  <c r="D296" i="1"/>
  <c r="F296" i="1"/>
  <c r="G296" i="1"/>
  <c r="G295" i="1"/>
  <c r="I295" i="1"/>
  <c r="AM294" i="1"/>
  <c r="AN294" i="1" s="1"/>
  <c r="AO294" i="1" s="1"/>
  <c r="AO290" i="1"/>
  <c r="AO291" i="1"/>
  <c r="AP291" i="1"/>
  <c r="AQ291" i="1"/>
  <c r="AQ293" i="1"/>
  <c r="AO293" i="1"/>
  <c r="F290" i="1"/>
  <c r="H290" i="1"/>
  <c r="H291" i="1" s="1"/>
  <c r="H292" i="1" s="1"/>
  <c r="T291" i="1"/>
  <c r="U291" i="1"/>
  <c r="S291" i="1"/>
  <c r="D291" i="1" s="1"/>
  <c r="U293" i="1"/>
  <c r="U292" i="1"/>
  <c r="S292" i="1"/>
  <c r="D292" i="1" s="1"/>
  <c r="S290" i="1"/>
  <c r="D290" i="1" s="1"/>
  <c r="U290" i="1"/>
  <c r="U294" i="1"/>
  <c r="AP293" i="1"/>
  <c r="AO292" i="1"/>
  <c r="T292" i="1"/>
  <c r="T294" i="1"/>
  <c r="T293" i="1"/>
  <c r="AR290" i="1"/>
  <c r="AQ292" i="1"/>
  <c r="AQ290" i="1"/>
  <c r="AP290" i="1"/>
  <c r="N281" i="1"/>
  <c r="N282" i="1"/>
  <c r="N283" i="1"/>
  <c r="S283" i="1" s="1"/>
  <c r="N284" i="1"/>
  <c r="N285" i="1"/>
  <c r="N286" i="1"/>
  <c r="N287" i="1"/>
  <c r="N288" i="1"/>
  <c r="S288" i="1" s="1"/>
  <c r="N289" i="1"/>
  <c r="O281" i="1"/>
  <c r="Q281" i="1" s="1"/>
  <c r="R281" i="1" s="1"/>
  <c r="T281" i="1" s="1"/>
  <c r="O282" i="1"/>
  <c r="Q282" i="1" s="1"/>
  <c r="R282" i="1" s="1"/>
  <c r="O283" i="1"/>
  <c r="O284" i="1"/>
  <c r="O285" i="1"/>
  <c r="O286" i="1"/>
  <c r="O287" i="1"/>
  <c r="O288" i="1"/>
  <c r="O289" i="1"/>
  <c r="Q289" i="1" s="1"/>
  <c r="R289" i="1" s="1"/>
  <c r="T289" i="1" s="1"/>
  <c r="P281" i="1"/>
  <c r="P282" i="1"/>
  <c r="P283" i="1"/>
  <c r="P284" i="1"/>
  <c r="P285" i="1"/>
  <c r="Q285" i="1" s="1"/>
  <c r="R285" i="1" s="1"/>
  <c r="P286" i="1"/>
  <c r="P287" i="1"/>
  <c r="Q287" i="1" s="1"/>
  <c r="R287" i="1" s="1"/>
  <c r="P288" i="1"/>
  <c r="P289" i="1"/>
  <c r="Q283" i="1"/>
  <c r="Q284" i="1"/>
  <c r="R284" i="1" s="1"/>
  <c r="Q286" i="1"/>
  <c r="R286" i="1" s="1"/>
  <c r="Q288" i="1"/>
  <c r="R288" i="1" s="1"/>
  <c r="R283" i="1"/>
  <c r="T283" i="1"/>
  <c r="AJ281" i="1"/>
  <c r="AJ282" i="1"/>
  <c r="AJ283" i="1"/>
  <c r="AJ284" i="1"/>
  <c r="AJ285" i="1"/>
  <c r="AJ286" i="1"/>
  <c r="AJ287" i="1"/>
  <c r="AJ288" i="1"/>
  <c r="AR288" i="1" s="1"/>
  <c r="AJ289" i="1"/>
  <c r="AK281" i="1"/>
  <c r="AK282" i="1"/>
  <c r="AK283" i="1"/>
  <c r="AK284" i="1"/>
  <c r="AK285" i="1"/>
  <c r="AK286" i="1"/>
  <c r="AK287" i="1"/>
  <c r="AK288" i="1"/>
  <c r="AM288" i="1" s="1"/>
  <c r="AN288" i="1" s="1"/>
  <c r="AK289" i="1"/>
  <c r="AL281" i="1"/>
  <c r="AL282" i="1"/>
  <c r="AL283" i="1"/>
  <c r="AM283" i="1" s="1"/>
  <c r="AN283" i="1" s="1"/>
  <c r="AL284" i="1"/>
  <c r="AM284" i="1" s="1"/>
  <c r="AN284" i="1" s="1"/>
  <c r="AL285" i="1"/>
  <c r="AM285" i="1" s="1"/>
  <c r="AN285" i="1" s="1"/>
  <c r="AL286" i="1"/>
  <c r="AM286" i="1" s="1"/>
  <c r="AN286" i="1" s="1"/>
  <c r="AL287" i="1"/>
  <c r="AL288" i="1"/>
  <c r="AL289" i="1"/>
  <c r="AR281" i="1"/>
  <c r="AR282" i="1"/>
  <c r="AR283" i="1"/>
  <c r="AR284" i="1"/>
  <c r="AR285" i="1"/>
  <c r="AR286" i="1"/>
  <c r="AR287" i="1"/>
  <c r="AR289" i="1"/>
  <c r="AF355" i="1" l="1"/>
  <c r="AG355" i="1" s="1"/>
  <c r="AH355" i="1" s="1"/>
  <c r="AB356" i="1"/>
  <c r="J355" i="1"/>
  <c r="K355" i="1" s="1"/>
  <c r="L355" i="1" s="1"/>
  <c r="F356" i="1"/>
  <c r="I357" i="1"/>
  <c r="AV356" i="1"/>
  <c r="AT356" i="1"/>
  <c r="AA345" i="1"/>
  <c r="Z346" i="1"/>
  <c r="AA346" i="1" s="1"/>
  <c r="J344" i="1"/>
  <c r="K344" i="1" s="1"/>
  <c r="L344" i="1" s="1"/>
  <c r="F345" i="1"/>
  <c r="AF344" i="1"/>
  <c r="AG344" i="1" s="1"/>
  <c r="AH344" i="1" s="1"/>
  <c r="AB345" i="1"/>
  <c r="AT344" i="1"/>
  <c r="I345" i="1"/>
  <c r="AV344" i="1"/>
  <c r="E345" i="1"/>
  <c r="AU345" i="1"/>
  <c r="D346" i="1"/>
  <c r="J335" i="1"/>
  <c r="K335" i="1" s="1"/>
  <c r="L335" i="1" s="1"/>
  <c r="F336" i="1"/>
  <c r="J336" i="1" s="1"/>
  <c r="K336" i="1" s="1"/>
  <c r="L336" i="1" s="1"/>
  <c r="AF334" i="1"/>
  <c r="AG334" i="1" s="1"/>
  <c r="AH334" i="1" s="1"/>
  <c r="AB335" i="1"/>
  <c r="I335" i="1"/>
  <c r="AT334" i="1"/>
  <c r="I343" i="2" s="1"/>
  <c r="AV334" i="1"/>
  <c r="K343" i="2" s="1"/>
  <c r="E325" i="1"/>
  <c r="D326" i="1"/>
  <c r="AF322" i="1"/>
  <c r="AG322" i="1" s="1"/>
  <c r="AH322" i="1" s="1"/>
  <c r="AB323" i="1"/>
  <c r="AT322" i="1"/>
  <c r="I323" i="1"/>
  <c r="AV322" i="1"/>
  <c r="AA323" i="1"/>
  <c r="Z324" i="1"/>
  <c r="AU323" i="1"/>
  <c r="J322" i="1"/>
  <c r="K322" i="1" s="1"/>
  <c r="L322" i="1" s="1"/>
  <c r="F323" i="1"/>
  <c r="AA315" i="1"/>
  <c r="Z316" i="1"/>
  <c r="AU315" i="1"/>
  <c r="AB314" i="1"/>
  <c r="AF314" i="1" s="1"/>
  <c r="AG314" i="1" s="1"/>
  <c r="AH314" i="1" s="1"/>
  <c r="I315" i="1"/>
  <c r="AV314" i="1"/>
  <c r="AT314" i="1"/>
  <c r="G316" i="1"/>
  <c r="J315" i="1"/>
  <c r="K315" i="1" s="1"/>
  <c r="L315" i="1" s="1"/>
  <c r="E310" i="1"/>
  <c r="I310" i="1"/>
  <c r="J309" i="1"/>
  <c r="K309" i="1" s="1"/>
  <c r="L309" i="1" s="1"/>
  <c r="F310" i="1"/>
  <c r="J310" i="1" s="1"/>
  <c r="K310" i="1" s="1"/>
  <c r="L310" i="1" s="1"/>
  <c r="J304" i="1"/>
  <c r="K304" i="1" s="1"/>
  <c r="L304" i="1" s="1"/>
  <c r="F305" i="1"/>
  <c r="J305" i="1" s="1"/>
  <c r="K305" i="1" s="1"/>
  <c r="L305" i="1" s="1"/>
  <c r="E302" i="1"/>
  <c r="D303" i="1"/>
  <c r="I303" i="1"/>
  <c r="I296" i="1"/>
  <c r="J296" i="1"/>
  <c r="K296" i="1" s="1"/>
  <c r="L296" i="1" s="1"/>
  <c r="F297" i="1"/>
  <c r="E296" i="1"/>
  <c r="D297" i="1"/>
  <c r="AQ294" i="1"/>
  <c r="AP294" i="1"/>
  <c r="E292" i="1"/>
  <c r="G291" i="1"/>
  <c r="G292" i="1" s="1"/>
  <c r="G293" i="1" s="1"/>
  <c r="G294" i="1" s="1"/>
  <c r="H293" i="1"/>
  <c r="H294" i="1" s="1"/>
  <c r="E291" i="1"/>
  <c r="G290" i="1"/>
  <c r="J290" i="1" s="1"/>
  <c r="K290" i="1" s="1"/>
  <c r="L290" i="1" s="1"/>
  <c r="I290" i="1"/>
  <c r="D293" i="1"/>
  <c r="F291" i="1"/>
  <c r="E290" i="1"/>
  <c r="AM287" i="1"/>
  <c r="AN287" i="1" s="1"/>
  <c r="AQ287" i="1" s="1"/>
  <c r="AM282" i="1"/>
  <c r="AN282" i="1" s="1"/>
  <c r="AP282" i="1" s="1"/>
  <c r="AM289" i="1"/>
  <c r="AN289" i="1" s="1"/>
  <c r="AP289" i="1" s="1"/>
  <c r="AM281" i="1"/>
  <c r="AN281" i="1" s="1"/>
  <c r="U281" i="1"/>
  <c r="AO285" i="1"/>
  <c r="AP285" i="1"/>
  <c r="AQ285" i="1"/>
  <c r="U288" i="1"/>
  <c r="T288" i="1"/>
  <c r="AP281" i="1"/>
  <c r="AQ281" i="1"/>
  <c r="AO281" i="1"/>
  <c r="AQ288" i="1"/>
  <c r="U289" i="1"/>
  <c r="S285" i="1"/>
  <c r="T285" i="1"/>
  <c r="U285" i="1"/>
  <c r="S287" i="1"/>
  <c r="S286" i="1"/>
  <c r="T286" i="1"/>
  <c r="U286" i="1"/>
  <c r="T282" i="1"/>
  <c r="U282" i="1"/>
  <c r="S282" i="1"/>
  <c r="F281" i="1"/>
  <c r="H281" i="1"/>
  <c r="H282" i="1" s="1"/>
  <c r="H283" i="1" s="1"/>
  <c r="AO284" i="1"/>
  <c r="AP284" i="1"/>
  <c r="AQ284" i="1"/>
  <c r="AO286" i="1"/>
  <c r="AO283" i="1"/>
  <c r="AP283" i="1"/>
  <c r="AQ283" i="1"/>
  <c r="S284" i="1"/>
  <c r="T284" i="1"/>
  <c r="U284" i="1"/>
  <c r="AP288" i="1"/>
  <c r="AQ286" i="1"/>
  <c r="AO288" i="1"/>
  <c r="U287" i="1"/>
  <c r="S289" i="1"/>
  <c r="S281" i="1"/>
  <c r="D281" i="1" s="1"/>
  <c r="AP286" i="1"/>
  <c r="T287" i="1"/>
  <c r="U283" i="1"/>
  <c r="A240" i="2"/>
  <c r="B240" i="2"/>
  <c r="C240" i="2"/>
  <c r="E240" i="2"/>
  <c r="F240" i="2"/>
  <c r="I240" i="2"/>
  <c r="J240" i="2"/>
  <c r="K240" i="2"/>
  <c r="L240" i="2"/>
  <c r="A241" i="2"/>
  <c r="B241" i="2"/>
  <c r="C241" i="2"/>
  <c r="E241" i="2"/>
  <c r="F241" i="2"/>
  <c r="I241" i="2"/>
  <c r="J241" i="2"/>
  <c r="K241" i="2"/>
  <c r="L241" i="2"/>
  <c r="A242" i="2"/>
  <c r="B242" i="2"/>
  <c r="C242" i="2"/>
  <c r="E242" i="2"/>
  <c r="F242" i="2"/>
  <c r="I242" i="2"/>
  <c r="J242" i="2"/>
  <c r="K242" i="2"/>
  <c r="L242" i="2"/>
  <c r="A243" i="2"/>
  <c r="B243" i="2"/>
  <c r="C243" i="2"/>
  <c r="E243" i="2"/>
  <c r="F243" i="2"/>
  <c r="I243" i="2"/>
  <c r="J243" i="2"/>
  <c r="K243" i="2"/>
  <c r="L243" i="2"/>
  <c r="A244" i="2"/>
  <c r="B244" i="2"/>
  <c r="C244" i="2"/>
  <c r="E244" i="2"/>
  <c r="F244" i="2"/>
  <c r="I244" i="2"/>
  <c r="J244" i="2"/>
  <c r="K244" i="2"/>
  <c r="L244" i="2"/>
  <c r="A245" i="2"/>
  <c r="B245" i="2"/>
  <c r="C245" i="2"/>
  <c r="E245" i="2"/>
  <c r="F245" i="2"/>
  <c r="I245" i="2"/>
  <c r="J245" i="2"/>
  <c r="K245" i="2"/>
  <c r="L245" i="2"/>
  <c r="A246" i="2"/>
  <c r="B246" i="2"/>
  <c r="C246" i="2"/>
  <c r="E246" i="2"/>
  <c r="F246" i="2"/>
  <c r="I246" i="2"/>
  <c r="J246" i="2"/>
  <c r="K246" i="2"/>
  <c r="L246" i="2"/>
  <c r="A247" i="2"/>
  <c r="B247" i="2"/>
  <c r="C247" i="2"/>
  <c r="E247" i="2"/>
  <c r="F247" i="2"/>
  <c r="I247" i="2"/>
  <c r="J247" i="2"/>
  <c r="K247" i="2"/>
  <c r="L247" i="2"/>
  <c r="A248" i="2"/>
  <c r="B248" i="2"/>
  <c r="C248" i="2"/>
  <c r="E248" i="2"/>
  <c r="F248" i="2"/>
  <c r="I248" i="2"/>
  <c r="J248" i="2"/>
  <c r="K248" i="2"/>
  <c r="L248" i="2"/>
  <c r="A249" i="2"/>
  <c r="B249" i="2"/>
  <c r="C249" i="2"/>
  <c r="E249" i="2"/>
  <c r="F249" i="2"/>
  <c r="I249" i="2"/>
  <c r="J249" i="2"/>
  <c r="K249" i="2"/>
  <c r="L249" i="2"/>
  <c r="A250" i="2"/>
  <c r="B250" i="2"/>
  <c r="C250" i="2"/>
  <c r="E250" i="2"/>
  <c r="F250" i="2"/>
  <c r="I250" i="2"/>
  <c r="J250" i="2"/>
  <c r="K250" i="2"/>
  <c r="L250" i="2"/>
  <c r="A251" i="2"/>
  <c r="B251" i="2"/>
  <c r="C251" i="2"/>
  <c r="E251" i="2"/>
  <c r="F251" i="2"/>
  <c r="I251" i="2"/>
  <c r="J251" i="2"/>
  <c r="K251" i="2"/>
  <c r="L251" i="2"/>
  <c r="A252" i="2"/>
  <c r="B252" i="2"/>
  <c r="C252" i="2"/>
  <c r="E252" i="2"/>
  <c r="F252" i="2"/>
  <c r="I252" i="2"/>
  <c r="J252" i="2"/>
  <c r="K252" i="2"/>
  <c r="L252" i="2"/>
  <c r="A253" i="2"/>
  <c r="B253" i="2"/>
  <c r="C253" i="2"/>
  <c r="E253" i="2"/>
  <c r="F253" i="2"/>
  <c r="I253" i="2"/>
  <c r="J253" i="2"/>
  <c r="K253" i="2"/>
  <c r="L253" i="2"/>
  <c r="A254" i="2"/>
  <c r="B254" i="2"/>
  <c r="C254" i="2"/>
  <c r="E254" i="2"/>
  <c r="F254" i="2"/>
  <c r="I254" i="2"/>
  <c r="J254" i="2"/>
  <c r="K254" i="2"/>
  <c r="L254" i="2"/>
  <c r="A255" i="2"/>
  <c r="B255" i="2"/>
  <c r="C255" i="2"/>
  <c r="E255" i="2"/>
  <c r="F255" i="2"/>
  <c r="I255" i="2"/>
  <c r="J255" i="2"/>
  <c r="K255" i="2"/>
  <c r="L255" i="2"/>
  <c r="A256" i="2"/>
  <c r="B256" i="2"/>
  <c r="C256" i="2"/>
  <c r="E256" i="2"/>
  <c r="F256" i="2"/>
  <c r="I256" i="2"/>
  <c r="J256" i="2"/>
  <c r="K256" i="2"/>
  <c r="L256" i="2"/>
  <c r="A257" i="2"/>
  <c r="B257" i="2"/>
  <c r="C257" i="2"/>
  <c r="E257" i="2"/>
  <c r="F257" i="2"/>
  <c r="I257" i="2"/>
  <c r="J257" i="2"/>
  <c r="K257" i="2"/>
  <c r="L257" i="2"/>
  <c r="A258" i="2"/>
  <c r="B258" i="2"/>
  <c r="C258" i="2"/>
  <c r="E258" i="2"/>
  <c r="F258" i="2"/>
  <c r="I258" i="2"/>
  <c r="J258" i="2"/>
  <c r="K258" i="2"/>
  <c r="L258" i="2"/>
  <c r="A259" i="2"/>
  <c r="B259" i="2"/>
  <c r="C259" i="2"/>
  <c r="E259" i="2"/>
  <c r="F259" i="2"/>
  <c r="I259" i="2"/>
  <c r="J259" i="2"/>
  <c r="K259" i="2"/>
  <c r="L259" i="2"/>
  <c r="A260" i="2"/>
  <c r="B260" i="2"/>
  <c r="C260" i="2"/>
  <c r="E260" i="2"/>
  <c r="F260" i="2"/>
  <c r="I260" i="2"/>
  <c r="J260" i="2"/>
  <c r="K260" i="2"/>
  <c r="L260" i="2"/>
  <c r="A261" i="2"/>
  <c r="B261" i="2"/>
  <c r="C261" i="2"/>
  <c r="E261" i="2"/>
  <c r="F261" i="2"/>
  <c r="I261" i="2"/>
  <c r="J261" i="2"/>
  <c r="K261" i="2"/>
  <c r="L261" i="2"/>
  <c r="A262" i="2"/>
  <c r="B262" i="2"/>
  <c r="C262" i="2"/>
  <c r="E262" i="2"/>
  <c r="F262" i="2"/>
  <c r="I262" i="2"/>
  <c r="J262" i="2"/>
  <c r="K262" i="2"/>
  <c r="L262" i="2"/>
  <c r="A263" i="2"/>
  <c r="B263" i="2"/>
  <c r="C263" i="2"/>
  <c r="E263" i="2"/>
  <c r="F263" i="2"/>
  <c r="I263" i="2"/>
  <c r="J263" i="2"/>
  <c r="K263" i="2"/>
  <c r="L263" i="2"/>
  <c r="A264" i="2"/>
  <c r="B264" i="2"/>
  <c r="C264" i="2"/>
  <c r="E264" i="2"/>
  <c r="F264" i="2"/>
  <c r="I264" i="2"/>
  <c r="J264" i="2"/>
  <c r="K264" i="2"/>
  <c r="L264" i="2"/>
  <c r="A265" i="2"/>
  <c r="B265" i="2"/>
  <c r="C265" i="2"/>
  <c r="E265" i="2"/>
  <c r="F265" i="2"/>
  <c r="I265" i="2"/>
  <c r="J265" i="2"/>
  <c r="K265" i="2"/>
  <c r="L265" i="2"/>
  <c r="A266" i="2"/>
  <c r="B266" i="2"/>
  <c r="C266" i="2"/>
  <c r="E266" i="2"/>
  <c r="F266" i="2"/>
  <c r="I266" i="2"/>
  <c r="J266" i="2"/>
  <c r="K266" i="2"/>
  <c r="L266" i="2"/>
  <c r="A267" i="2"/>
  <c r="B267" i="2"/>
  <c r="C267" i="2"/>
  <c r="E267" i="2"/>
  <c r="F267" i="2"/>
  <c r="I267" i="2"/>
  <c r="J267" i="2"/>
  <c r="K267" i="2"/>
  <c r="L267" i="2"/>
  <c r="A268" i="2"/>
  <c r="B268" i="2"/>
  <c r="C268" i="2"/>
  <c r="E268" i="2"/>
  <c r="F268" i="2"/>
  <c r="I268" i="2"/>
  <c r="J268" i="2"/>
  <c r="K268" i="2"/>
  <c r="L268" i="2"/>
  <c r="A269" i="2"/>
  <c r="B269" i="2"/>
  <c r="C269" i="2"/>
  <c r="E269" i="2"/>
  <c r="F269" i="2"/>
  <c r="I269" i="2"/>
  <c r="J269" i="2"/>
  <c r="K269" i="2"/>
  <c r="L269" i="2"/>
  <c r="A270" i="2"/>
  <c r="B270" i="2"/>
  <c r="C270" i="2"/>
  <c r="E270" i="2"/>
  <c r="F270" i="2"/>
  <c r="I270" i="2"/>
  <c r="J270" i="2"/>
  <c r="K270" i="2"/>
  <c r="L270" i="2"/>
  <c r="A271" i="2"/>
  <c r="B271" i="2"/>
  <c r="C271" i="2"/>
  <c r="E271" i="2"/>
  <c r="F271" i="2"/>
  <c r="I271" i="2"/>
  <c r="J271" i="2"/>
  <c r="K271" i="2"/>
  <c r="L271" i="2"/>
  <c r="A272" i="2"/>
  <c r="B272" i="2"/>
  <c r="C272" i="2"/>
  <c r="E272" i="2"/>
  <c r="F272" i="2"/>
  <c r="I272" i="2"/>
  <c r="J272" i="2"/>
  <c r="K272" i="2"/>
  <c r="L272" i="2"/>
  <c r="A273" i="2"/>
  <c r="B273" i="2"/>
  <c r="C273" i="2"/>
  <c r="E273" i="2"/>
  <c r="F273" i="2"/>
  <c r="I273" i="2"/>
  <c r="J273" i="2"/>
  <c r="K273" i="2"/>
  <c r="L273" i="2"/>
  <c r="A274" i="2"/>
  <c r="B274" i="2"/>
  <c r="C274" i="2"/>
  <c r="E274" i="2"/>
  <c r="F274" i="2"/>
  <c r="I274" i="2"/>
  <c r="J274" i="2"/>
  <c r="K274" i="2"/>
  <c r="L274" i="2"/>
  <c r="A275" i="2"/>
  <c r="B275" i="2"/>
  <c r="C275" i="2"/>
  <c r="E275" i="2"/>
  <c r="F275" i="2"/>
  <c r="I275" i="2"/>
  <c r="J275" i="2"/>
  <c r="K275" i="2"/>
  <c r="L275" i="2"/>
  <c r="A276" i="2"/>
  <c r="B276" i="2"/>
  <c r="C276" i="2"/>
  <c r="E276" i="2"/>
  <c r="F276" i="2"/>
  <c r="I276" i="2"/>
  <c r="J276" i="2"/>
  <c r="K276" i="2"/>
  <c r="L276" i="2"/>
  <c r="A277" i="2"/>
  <c r="B277" i="2"/>
  <c r="C277" i="2"/>
  <c r="E277" i="2"/>
  <c r="F277" i="2"/>
  <c r="I277" i="2"/>
  <c r="J277" i="2"/>
  <c r="K277" i="2"/>
  <c r="L277" i="2"/>
  <c r="A278" i="2"/>
  <c r="B278" i="2"/>
  <c r="C278" i="2"/>
  <c r="E278" i="2"/>
  <c r="F278" i="2"/>
  <c r="I278" i="2"/>
  <c r="J278" i="2"/>
  <c r="K278" i="2"/>
  <c r="L278" i="2"/>
  <c r="A279" i="2"/>
  <c r="B279" i="2"/>
  <c r="C279" i="2"/>
  <c r="E279" i="2"/>
  <c r="F279" i="2"/>
  <c r="I279" i="2"/>
  <c r="J279" i="2"/>
  <c r="K279" i="2"/>
  <c r="L279" i="2"/>
  <c r="A280" i="2"/>
  <c r="B280" i="2"/>
  <c r="C280" i="2"/>
  <c r="E280" i="2"/>
  <c r="F280" i="2"/>
  <c r="I280" i="2"/>
  <c r="J280" i="2"/>
  <c r="K280" i="2"/>
  <c r="L280" i="2"/>
  <c r="A281" i="2"/>
  <c r="B281" i="2"/>
  <c r="C281" i="2"/>
  <c r="E281" i="2"/>
  <c r="F281" i="2"/>
  <c r="I281" i="2"/>
  <c r="J281" i="2"/>
  <c r="K281" i="2"/>
  <c r="L281" i="2"/>
  <c r="A282" i="2"/>
  <c r="B282" i="2"/>
  <c r="C282" i="2"/>
  <c r="E282" i="2"/>
  <c r="F282" i="2"/>
  <c r="I282" i="2"/>
  <c r="J282" i="2"/>
  <c r="K282" i="2"/>
  <c r="L282" i="2"/>
  <c r="A283" i="2"/>
  <c r="B283" i="2"/>
  <c r="C283" i="2"/>
  <c r="E283" i="2"/>
  <c r="F283" i="2"/>
  <c r="I283" i="2"/>
  <c r="J283" i="2"/>
  <c r="K283" i="2"/>
  <c r="L283" i="2"/>
  <c r="A284" i="2"/>
  <c r="B284" i="2"/>
  <c r="C284" i="2"/>
  <c r="E284" i="2"/>
  <c r="F284" i="2"/>
  <c r="I284" i="2"/>
  <c r="J284" i="2"/>
  <c r="K284" i="2"/>
  <c r="L284" i="2"/>
  <c r="A285" i="2"/>
  <c r="B285" i="2"/>
  <c r="C285" i="2"/>
  <c r="E285" i="2"/>
  <c r="F285" i="2"/>
  <c r="I285" i="2"/>
  <c r="J285" i="2"/>
  <c r="K285" i="2"/>
  <c r="L285" i="2"/>
  <c r="A286" i="2"/>
  <c r="B286" i="2"/>
  <c r="C286" i="2"/>
  <c r="E286" i="2"/>
  <c r="F286" i="2"/>
  <c r="I286" i="2"/>
  <c r="J286" i="2"/>
  <c r="K286" i="2"/>
  <c r="L286" i="2"/>
  <c r="A287" i="2"/>
  <c r="B287" i="2"/>
  <c r="C287" i="2"/>
  <c r="E287" i="2"/>
  <c r="F287" i="2"/>
  <c r="I287" i="2"/>
  <c r="J287" i="2"/>
  <c r="K287" i="2"/>
  <c r="L287" i="2"/>
  <c r="A288" i="2"/>
  <c r="B288" i="2"/>
  <c r="C288" i="2"/>
  <c r="E288" i="2"/>
  <c r="F288" i="2"/>
  <c r="L288" i="2"/>
  <c r="A289" i="2"/>
  <c r="B289" i="2"/>
  <c r="C289" i="2"/>
  <c r="E289" i="2"/>
  <c r="F289" i="2"/>
  <c r="L289" i="2"/>
  <c r="A61" i="2"/>
  <c r="B61" i="2"/>
  <c r="C61" i="2"/>
  <c r="E61" i="2"/>
  <c r="F61" i="2"/>
  <c r="I61" i="2"/>
  <c r="J61" i="2"/>
  <c r="K61" i="2"/>
  <c r="L61" i="2"/>
  <c r="A62" i="2"/>
  <c r="B62" i="2"/>
  <c r="C62" i="2"/>
  <c r="E62" i="2"/>
  <c r="F62" i="2"/>
  <c r="I62" i="2"/>
  <c r="J62" i="2"/>
  <c r="K62" i="2"/>
  <c r="L62" i="2"/>
  <c r="A63" i="2"/>
  <c r="B63" i="2"/>
  <c r="C63" i="2"/>
  <c r="E63" i="2"/>
  <c r="F63" i="2"/>
  <c r="I63" i="2"/>
  <c r="J63" i="2"/>
  <c r="K63" i="2"/>
  <c r="L63" i="2"/>
  <c r="A64" i="2"/>
  <c r="B64" i="2"/>
  <c r="C64" i="2"/>
  <c r="E64" i="2"/>
  <c r="F64" i="2"/>
  <c r="I64" i="2"/>
  <c r="J64" i="2"/>
  <c r="K64" i="2"/>
  <c r="L64" i="2"/>
  <c r="A65" i="2"/>
  <c r="B65" i="2"/>
  <c r="C65" i="2"/>
  <c r="E65" i="2"/>
  <c r="F65" i="2"/>
  <c r="I65" i="2"/>
  <c r="J65" i="2"/>
  <c r="K65" i="2"/>
  <c r="L65" i="2"/>
  <c r="A66" i="2"/>
  <c r="B66" i="2"/>
  <c r="C66" i="2"/>
  <c r="E66" i="2"/>
  <c r="F66" i="2"/>
  <c r="I66" i="2"/>
  <c r="J66" i="2"/>
  <c r="K66" i="2"/>
  <c r="L66" i="2"/>
  <c r="A67" i="2"/>
  <c r="B67" i="2"/>
  <c r="C67" i="2"/>
  <c r="E67" i="2"/>
  <c r="F67" i="2"/>
  <c r="I67" i="2"/>
  <c r="J67" i="2"/>
  <c r="K67" i="2"/>
  <c r="L67" i="2"/>
  <c r="A68" i="2"/>
  <c r="B68" i="2"/>
  <c r="C68" i="2"/>
  <c r="H68" i="2" s="1"/>
  <c r="E68" i="2"/>
  <c r="F68" i="2"/>
  <c r="I68" i="2"/>
  <c r="J68" i="2"/>
  <c r="K68" i="2"/>
  <c r="L68" i="2"/>
  <c r="A69" i="2"/>
  <c r="B69" i="2"/>
  <c r="C69" i="2"/>
  <c r="E69" i="2"/>
  <c r="F69" i="2"/>
  <c r="I69" i="2"/>
  <c r="J69" i="2"/>
  <c r="K69" i="2"/>
  <c r="L69" i="2"/>
  <c r="A70" i="2"/>
  <c r="B70" i="2"/>
  <c r="C70" i="2"/>
  <c r="E70" i="2"/>
  <c r="F70" i="2"/>
  <c r="I70" i="2"/>
  <c r="J70" i="2"/>
  <c r="K70" i="2"/>
  <c r="L70" i="2"/>
  <c r="A71" i="2"/>
  <c r="B71" i="2"/>
  <c r="C71" i="2"/>
  <c r="E71" i="2"/>
  <c r="F71" i="2"/>
  <c r="I71" i="2"/>
  <c r="J71" i="2"/>
  <c r="K71" i="2"/>
  <c r="L71" i="2"/>
  <c r="A72" i="2"/>
  <c r="B72" i="2"/>
  <c r="C72" i="2"/>
  <c r="E72" i="2"/>
  <c r="F72" i="2"/>
  <c r="I72" i="2"/>
  <c r="J72" i="2"/>
  <c r="K72" i="2"/>
  <c r="L72" i="2"/>
  <c r="A73" i="2"/>
  <c r="B73" i="2"/>
  <c r="C73" i="2"/>
  <c r="E73" i="2"/>
  <c r="F73" i="2"/>
  <c r="I73" i="2"/>
  <c r="J73" i="2"/>
  <c r="K73" i="2"/>
  <c r="L73" i="2"/>
  <c r="A74" i="2"/>
  <c r="B74" i="2"/>
  <c r="C74" i="2"/>
  <c r="E74" i="2"/>
  <c r="F74" i="2"/>
  <c r="I74" i="2"/>
  <c r="J74" i="2"/>
  <c r="K74" i="2"/>
  <c r="L74" i="2"/>
  <c r="A75" i="2"/>
  <c r="B75" i="2"/>
  <c r="C75" i="2"/>
  <c r="E75" i="2"/>
  <c r="F75" i="2"/>
  <c r="I75" i="2"/>
  <c r="J75" i="2"/>
  <c r="K75" i="2"/>
  <c r="L75" i="2"/>
  <c r="A76" i="2"/>
  <c r="B76" i="2"/>
  <c r="C76" i="2"/>
  <c r="E76" i="2"/>
  <c r="F76" i="2"/>
  <c r="I76" i="2"/>
  <c r="J76" i="2"/>
  <c r="K76" i="2"/>
  <c r="L76" i="2"/>
  <c r="A77" i="2"/>
  <c r="B77" i="2"/>
  <c r="C77" i="2"/>
  <c r="E77" i="2"/>
  <c r="F77" i="2"/>
  <c r="I77" i="2"/>
  <c r="J77" i="2"/>
  <c r="K77" i="2"/>
  <c r="L77" i="2"/>
  <c r="A78" i="2"/>
  <c r="B78" i="2"/>
  <c r="C78" i="2"/>
  <c r="E78" i="2"/>
  <c r="F78" i="2"/>
  <c r="I78" i="2"/>
  <c r="J78" i="2"/>
  <c r="K78" i="2"/>
  <c r="L78" i="2"/>
  <c r="A79" i="2"/>
  <c r="B79" i="2"/>
  <c r="C79" i="2"/>
  <c r="E79" i="2"/>
  <c r="F79" i="2"/>
  <c r="I79" i="2"/>
  <c r="J79" i="2"/>
  <c r="K79" i="2"/>
  <c r="L79" i="2"/>
  <c r="A80" i="2"/>
  <c r="B80" i="2"/>
  <c r="C80" i="2"/>
  <c r="E80" i="2"/>
  <c r="F80" i="2"/>
  <c r="I80" i="2"/>
  <c r="J80" i="2"/>
  <c r="K80" i="2"/>
  <c r="L80" i="2"/>
  <c r="A81" i="2"/>
  <c r="B81" i="2"/>
  <c r="C81" i="2"/>
  <c r="E81" i="2"/>
  <c r="F81" i="2"/>
  <c r="I81" i="2"/>
  <c r="J81" i="2"/>
  <c r="K81" i="2"/>
  <c r="L81" i="2"/>
  <c r="A82" i="2"/>
  <c r="B82" i="2"/>
  <c r="C82" i="2"/>
  <c r="E82" i="2"/>
  <c r="F82" i="2"/>
  <c r="I82" i="2"/>
  <c r="J82" i="2"/>
  <c r="K82" i="2"/>
  <c r="L82" i="2"/>
  <c r="A83" i="2"/>
  <c r="B83" i="2"/>
  <c r="C83" i="2"/>
  <c r="E83" i="2"/>
  <c r="F83" i="2"/>
  <c r="I83" i="2"/>
  <c r="J83" i="2"/>
  <c r="K83" i="2"/>
  <c r="L83" i="2"/>
  <c r="A84" i="2"/>
  <c r="B84" i="2"/>
  <c r="C84" i="2"/>
  <c r="H84" i="2" s="1"/>
  <c r="E84" i="2"/>
  <c r="F84" i="2"/>
  <c r="I84" i="2"/>
  <c r="J84" i="2"/>
  <c r="K84" i="2"/>
  <c r="L84" i="2"/>
  <c r="A85" i="2"/>
  <c r="B85" i="2"/>
  <c r="C85" i="2"/>
  <c r="E85" i="2"/>
  <c r="F85" i="2"/>
  <c r="I85" i="2"/>
  <c r="J85" i="2"/>
  <c r="K85" i="2"/>
  <c r="L85" i="2"/>
  <c r="A86" i="2"/>
  <c r="B86" i="2"/>
  <c r="C86" i="2"/>
  <c r="E86" i="2"/>
  <c r="F86" i="2"/>
  <c r="I86" i="2"/>
  <c r="J86" i="2"/>
  <c r="K86" i="2"/>
  <c r="L86" i="2"/>
  <c r="A87" i="2"/>
  <c r="B87" i="2"/>
  <c r="C87" i="2"/>
  <c r="E87" i="2"/>
  <c r="F87" i="2"/>
  <c r="I87" i="2"/>
  <c r="J87" i="2"/>
  <c r="K87" i="2"/>
  <c r="L87" i="2"/>
  <c r="A88" i="2"/>
  <c r="B88" i="2"/>
  <c r="C88" i="2"/>
  <c r="H88" i="2" s="1"/>
  <c r="E88" i="2"/>
  <c r="F88" i="2"/>
  <c r="I88" i="2"/>
  <c r="J88" i="2"/>
  <c r="K88" i="2"/>
  <c r="L88" i="2"/>
  <c r="A89" i="2"/>
  <c r="B89" i="2"/>
  <c r="C89" i="2"/>
  <c r="E89" i="2"/>
  <c r="F89" i="2"/>
  <c r="I89" i="2"/>
  <c r="J89" i="2"/>
  <c r="K89" i="2"/>
  <c r="L89" i="2"/>
  <c r="A90" i="2"/>
  <c r="B90" i="2"/>
  <c r="C90" i="2"/>
  <c r="E90" i="2"/>
  <c r="F90" i="2"/>
  <c r="I90" i="2"/>
  <c r="J90" i="2"/>
  <c r="K90" i="2"/>
  <c r="L90" i="2"/>
  <c r="A91" i="2"/>
  <c r="B91" i="2"/>
  <c r="C91" i="2"/>
  <c r="E91" i="2"/>
  <c r="F91" i="2"/>
  <c r="I91" i="2"/>
  <c r="J91" i="2"/>
  <c r="K91" i="2"/>
  <c r="L91" i="2"/>
  <c r="A92" i="2"/>
  <c r="B92" i="2"/>
  <c r="C92" i="2"/>
  <c r="E92" i="2"/>
  <c r="F92" i="2"/>
  <c r="I92" i="2"/>
  <c r="J92" i="2"/>
  <c r="K92" i="2"/>
  <c r="L92" i="2"/>
  <c r="A93" i="2"/>
  <c r="B93" i="2"/>
  <c r="C93" i="2"/>
  <c r="E93" i="2"/>
  <c r="F93" i="2"/>
  <c r="I93" i="2"/>
  <c r="J93" i="2"/>
  <c r="K93" i="2"/>
  <c r="L93" i="2"/>
  <c r="A94" i="2"/>
  <c r="B94" i="2"/>
  <c r="C94" i="2"/>
  <c r="E94" i="2"/>
  <c r="F94" i="2"/>
  <c r="I94" i="2"/>
  <c r="J94" i="2"/>
  <c r="K94" i="2"/>
  <c r="L94" i="2"/>
  <c r="A95" i="2"/>
  <c r="B95" i="2"/>
  <c r="C95" i="2"/>
  <c r="E95" i="2"/>
  <c r="F95" i="2"/>
  <c r="I95" i="2"/>
  <c r="J95" i="2"/>
  <c r="K95" i="2"/>
  <c r="L95" i="2"/>
  <c r="A96" i="2"/>
  <c r="B96" i="2"/>
  <c r="C96" i="2"/>
  <c r="E96" i="2"/>
  <c r="F96" i="2"/>
  <c r="I96" i="2"/>
  <c r="J96" i="2"/>
  <c r="K96" i="2"/>
  <c r="L96" i="2"/>
  <c r="A97" i="2"/>
  <c r="B97" i="2"/>
  <c r="C97" i="2"/>
  <c r="E97" i="2"/>
  <c r="F97" i="2"/>
  <c r="I97" i="2"/>
  <c r="J97" i="2"/>
  <c r="K97" i="2"/>
  <c r="L97" i="2"/>
  <c r="A98" i="2"/>
  <c r="B98" i="2"/>
  <c r="C98" i="2"/>
  <c r="E98" i="2"/>
  <c r="F98" i="2"/>
  <c r="I98" i="2"/>
  <c r="J98" i="2"/>
  <c r="K98" i="2"/>
  <c r="L98" i="2"/>
  <c r="A99" i="2"/>
  <c r="B99" i="2"/>
  <c r="C99" i="2"/>
  <c r="E99" i="2"/>
  <c r="F99" i="2"/>
  <c r="I99" i="2"/>
  <c r="J99" i="2"/>
  <c r="K99" i="2"/>
  <c r="L99" i="2"/>
  <c r="A100" i="2"/>
  <c r="B100" i="2"/>
  <c r="C100" i="2"/>
  <c r="E100" i="2"/>
  <c r="F100" i="2"/>
  <c r="I100" i="2"/>
  <c r="J100" i="2"/>
  <c r="K100" i="2"/>
  <c r="L100" i="2"/>
  <c r="A101" i="2"/>
  <c r="B101" i="2"/>
  <c r="C101" i="2"/>
  <c r="E101" i="2"/>
  <c r="F101" i="2"/>
  <c r="I101" i="2"/>
  <c r="J101" i="2"/>
  <c r="K101" i="2"/>
  <c r="L101" i="2"/>
  <c r="A102" i="2"/>
  <c r="B102" i="2"/>
  <c r="C102" i="2"/>
  <c r="E102" i="2"/>
  <c r="F102" i="2"/>
  <c r="I102" i="2"/>
  <c r="J102" i="2"/>
  <c r="K102" i="2"/>
  <c r="L102" i="2"/>
  <c r="A103" i="2"/>
  <c r="B103" i="2"/>
  <c r="C103" i="2"/>
  <c r="E103" i="2"/>
  <c r="F103" i="2"/>
  <c r="I103" i="2"/>
  <c r="J103" i="2"/>
  <c r="K103" i="2"/>
  <c r="L103" i="2"/>
  <c r="A104" i="2"/>
  <c r="B104" i="2"/>
  <c r="C104" i="2"/>
  <c r="E104" i="2"/>
  <c r="F104" i="2"/>
  <c r="I104" i="2"/>
  <c r="J104" i="2"/>
  <c r="K104" i="2"/>
  <c r="L104" i="2"/>
  <c r="A105" i="2"/>
  <c r="B105" i="2"/>
  <c r="C105" i="2"/>
  <c r="E105" i="2"/>
  <c r="F105" i="2"/>
  <c r="I105" i="2"/>
  <c r="J105" i="2"/>
  <c r="K105" i="2"/>
  <c r="L105" i="2"/>
  <c r="A106" i="2"/>
  <c r="B106" i="2"/>
  <c r="C106" i="2"/>
  <c r="E106" i="2"/>
  <c r="F106" i="2"/>
  <c r="I106" i="2"/>
  <c r="J106" i="2"/>
  <c r="K106" i="2"/>
  <c r="L106" i="2"/>
  <c r="A107" i="2"/>
  <c r="B107" i="2"/>
  <c r="C107" i="2"/>
  <c r="E107" i="2"/>
  <c r="F107" i="2"/>
  <c r="I107" i="2"/>
  <c r="J107" i="2"/>
  <c r="K107" i="2"/>
  <c r="L107" i="2"/>
  <c r="A108" i="2"/>
  <c r="B108" i="2"/>
  <c r="C108" i="2"/>
  <c r="E108" i="2"/>
  <c r="F108" i="2"/>
  <c r="I108" i="2"/>
  <c r="J108" i="2"/>
  <c r="K108" i="2"/>
  <c r="L108" i="2"/>
  <c r="A109" i="2"/>
  <c r="B109" i="2"/>
  <c r="C109" i="2"/>
  <c r="E109" i="2"/>
  <c r="F109" i="2"/>
  <c r="I109" i="2"/>
  <c r="J109" i="2"/>
  <c r="K109" i="2"/>
  <c r="L109" i="2"/>
  <c r="A110" i="2"/>
  <c r="B110" i="2"/>
  <c r="C110" i="2"/>
  <c r="E110" i="2"/>
  <c r="F110" i="2"/>
  <c r="I110" i="2"/>
  <c r="J110" i="2"/>
  <c r="K110" i="2"/>
  <c r="L110" i="2"/>
  <c r="A111" i="2"/>
  <c r="B111" i="2"/>
  <c r="C111" i="2"/>
  <c r="E111" i="2"/>
  <c r="F111" i="2"/>
  <c r="I111" i="2"/>
  <c r="J111" i="2"/>
  <c r="K111" i="2"/>
  <c r="L111" i="2"/>
  <c r="A112" i="2"/>
  <c r="B112" i="2"/>
  <c r="C112" i="2"/>
  <c r="E112" i="2"/>
  <c r="F112" i="2"/>
  <c r="I112" i="2"/>
  <c r="J112" i="2"/>
  <c r="K112" i="2"/>
  <c r="L112" i="2"/>
  <c r="A113" i="2"/>
  <c r="B113" i="2"/>
  <c r="C113" i="2"/>
  <c r="E113" i="2"/>
  <c r="F113" i="2"/>
  <c r="I113" i="2"/>
  <c r="J113" i="2"/>
  <c r="K113" i="2"/>
  <c r="L113" i="2"/>
  <c r="A114" i="2"/>
  <c r="B114" i="2"/>
  <c r="C114" i="2"/>
  <c r="E114" i="2"/>
  <c r="F114" i="2"/>
  <c r="I114" i="2"/>
  <c r="J114" i="2"/>
  <c r="K114" i="2"/>
  <c r="L114" i="2"/>
  <c r="A115" i="2"/>
  <c r="B115" i="2"/>
  <c r="C115" i="2"/>
  <c r="E115" i="2"/>
  <c r="F115" i="2"/>
  <c r="I115" i="2"/>
  <c r="J115" i="2"/>
  <c r="K115" i="2"/>
  <c r="L115" i="2"/>
  <c r="A116" i="2"/>
  <c r="B116" i="2"/>
  <c r="C116" i="2"/>
  <c r="E116" i="2"/>
  <c r="F116" i="2"/>
  <c r="I116" i="2"/>
  <c r="J116" i="2"/>
  <c r="K116" i="2"/>
  <c r="L116" i="2"/>
  <c r="A117" i="2"/>
  <c r="B117" i="2"/>
  <c r="C117" i="2"/>
  <c r="E117" i="2"/>
  <c r="F117" i="2"/>
  <c r="I117" i="2"/>
  <c r="J117" i="2"/>
  <c r="K117" i="2"/>
  <c r="L117" i="2"/>
  <c r="A118" i="2"/>
  <c r="B118" i="2"/>
  <c r="C118" i="2"/>
  <c r="E118" i="2"/>
  <c r="F118" i="2"/>
  <c r="I118" i="2"/>
  <c r="J118" i="2"/>
  <c r="K118" i="2"/>
  <c r="L118" i="2"/>
  <c r="A119" i="2"/>
  <c r="B119" i="2"/>
  <c r="C119" i="2"/>
  <c r="E119" i="2"/>
  <c r="F119" i="2"/>
  <c r="I119" i="2"/>
  <c r="J119" i="2"/>
  <c r="K119" i="2"/>
  <c r="L119" i="2"/>
  <c r="A120" i="2"/>
  <c r="B120" i="2"/>
  <c r="C120" i="2"/>
  <c r="E120" i="2"/>
  <c r="F120" i="2"/>
  <c r="I120" i="2"/>
  <c r="J120" i="2"/>
  <c r="K120" i="2"/>
  <c r="L120" i="2"/>
  <c r="A121" i="2"/>
  <c r="B121" i="2"/>
  <c r="C121" i="2"/>
  <c r="E121" i="2"/>
  <c r="F121" i="2"/>
  <c r="I121" i="2"/>
  <c r="J121" i="2"/>
  <c r="K121" i="2"/>
  <c r="L121" i="2"/>
  <c r="A122" i="2"/>
  <c r="B122" i="2"/>
  <c r="C122" i="2"/>
  <c r="E122" i="2"/>
  <c r="F122" i="2"/>
  <c r="I122" i="2"/>
  <c r="J122" i="2"/>
  <c r="K122" i="2"/>
  <c r="L122" i="2"/>
  <c r="A123" i="2"/>
  <c r="B123" i="2"/>
  <c r="C123" i="2"/>
  <c r="E123" i="2"/>
  <c r="F123" i="2"/>
  <c r="I123" i="2"/>
  <c r="J123" i="2"/>
  <c r="K123" i="2"/>
  <c r="L123" i="2"/>
  <c r="A124" i="2"/>
  <c r="B124" i="2"/>
  <c r="C124" i="2"/>
  <c r="E124" i="2"/>
  <c r="F124" i="2"/>
  <c r="I124" i="2"/>
  <c r="J124" i="2"/>
  <c r="K124" i="2"/>
  <c r="L124" i="2"/>
  <c r="A125" i="2"/>
  <c r="B125" i="2"/>
  <c r="C125" i="2"/>
  <c r="E125" i="2"/>
  <c r="F125" i="2"/>
  <c r="I125" i="2"/>
  <c r="J125" i="2"/>
  <c r="K125" i="2"/>
  <c r="L125" i="2"/>
  <c r="A126" i="2"/>
  <c r="B126" i="2"/>
  <c r="C126" i="2"/>
  <c r="E126" i="2"/>
  <c r="F126" i="2"/>
  <c r="I126" i="2"/>
  <c r="J126" i="2"/>
  <c r="K126" i="2"/>
  <c r="L126" i="2"/>
  <c r="A127" i="2"/>
  <c r="B127" i="2"/>
  <c r="C127" i="2"/>
  <c r="E127" i="2"/>
  <c r="F127" i="2"/>
  <c r="I127" i="2"/>
  <c r="J127" i="2"/>
  <c r="K127" i="2"/>
  <c r="L127" i="2"/>
  <c r="A128" i="2"/>
  <c r="B128" i="2"/>
  <c r="C128" i="2"/>
  <c r="H128" i="2" s="1"/>
  <c r="E128" i="2"/>
  <c r="F128" i="2"/>
  <c r="I128" i="2"/>
  <c r="J128" i="2"/>
  <c r="K128" i="2"/>
  <c r="L128" i="2"/>
  <c r="A129" i="2"/>
  <c r="B129" i="2"/>
  <c r="C129" i="2"/>
  <c r="E129" i="2"/>
  <c r="F129" i="2"/>
  <c r="I129" i="2"/>
  <c r="J129" i="2"/>
  <c r="K129" i="2"/>
  <c r="L129" i="2"/>
  <c r="A130" i="2"/>
  <c r="B130" i="2"/>
  <c r="C130" i="2"/>
  <c r="E130" i="2"/>
  <c r="F130" i="2"/>
  <c r="I130" i="2"/>
  <c r="J130" i="2"/>
  <c r="K130" i="2"/>
  <c r="L130" i="2"/>
  <c r="A131" i="2"/>
  <c r="B131" i="2"/>
  <c r="C131" i="2"/>
  <c r="E131" i="2"/>
  <c r="F131" i="2"/>
  <c r="I131" i="2"/>
  <c r="J131" i="2"/>
  <c r="K131" i="2"/>
  <c r="L131" i="2"/>
  <c r="A132" i="2"/>
  <c r="B132" i="2"/>
  <c r="C132" i="2"/>
  <c r="H132" i="2" s="1"/>
  <c r="E132" i="2"/>
  <c r="F132" i="2"/>
  <c r="I132" i="2"/>
  <c r="J132" i="2"/>
  <c r="K132" i="2"/>
  <c r="L132" i="2"/>
  <c r="A133" i="2"/>
  <c r="B133" i="2"/>
  <c r="C133" i="2"/>
  <c r="E133" i="2"/>
  <c r="F133" i="2"/>
  <c r="I133" i="2"/>
  <c r="J133" i="2"/>
  <c r="K133" i="2"/>
  <c r="L133" i="2"/>
  <c r="A134" i="2"/>
  <c r="B134" i="2"/>
  <c r="C134" i="2"/>
  <c r="E134" i="2"/>
  <c r="F134" i="2"/>
  <c r="I134" i="2"/>
  <c r="J134" i="2"/>
  <c r="K134" i="2"/>
  <c r="L134" i="2"/>
  <c r="A135" i="2"/>
  <c r="B135" i="2"/>
  <c r="C135" i="2"/>
  <c r="E135" i="2"/>
  <c r="F135" i="2"/>
  <c r="I135" i="2"/>
  <c r="J135" i="2"/>
  <c r="K135" i="2"/>
  <c r="L135" i="2"/>
  <c r="A136" i="2"/>
  <c r="B136" i="2"/>
  <c r="C136" i="2"/>
  <c r="H136" i="2" s="1"/>
  <c r="E136" i="2"/>
  <c r="F136" i="2"/>
  <c r="I136" i="2"/>
  <c r="J136" i="2"/>
  <c r="K136" i="2"/>
  <c r="L136" i="2"/>
  <c r="A137" i="2"/>
  <c r="B137" i="2"/>
  <c r="C137" i="2"/>
  <c r="E137" i="2"/>
  <c r="F137" i="2"/>
  <c r="I137" i="2"/>
  <c r="J137" i="2"/>
  <c r="K137" i="2"/>
  <c r="L137" i="2"/>
  <c r="A138" i="2"/>
  <c r="B138" i="2"/>
  <c r="C138" i="2"/>
  <c r="E138" i="2"/>
  <c r="F138" i="2"/>
  <c r="I138" i="2"/>
  <c r="J138" i="2"/>
  <c r="K138" i="2"/>
  <c r="L138" i="2"/>
  <c r="A139" i="2"/>
  <c r="B139" i="2"/>
  <c r="C139" i="2"/>
  <c r="E139" i="2"/>
  <c r="F139" i="2"/>
  <c r="I139" i="2"/>
  <c r="J139" i="2"/>
  <c r="K139" i="2"/>
  <c r="L139" i="2"/>
  <c r="A140" i="2"/>
  <c r="B140" i="2"/>
  <c r="C140" i="2"/>
  <c r="H140" i="2" s="1"/>
  <c r="E140" i="2"/>
  <c r="F140" i="2"/>
  <c r="I140" i="2"/>
  <c r="J140" i="2"/>
  <c r="K140" i="2"/>
  <c r="L140" i="2"/>
  <c r="A141" i="2"/>
  <c r="B141" i="2"/>
  <c r="C141" i="2"/>
  <c r="E141" i="2"/>
  <c r="F141" i="2"/>
  <c r="I141" i="2"/>
  <c r="J141" i="2"/>
  <c r="K141" i="2"/>
  <c r="L141" i="2"/>
  <c r="A142" i="2"/>
  <c r="B142" i="2"/>
  <c r="C142" i="2"/>
  <c r="E142" i="2"/>
  <c r="F142" i="2"/>
  <c r="I142" i="2"/>
  <c r="J142" i="2"/>
  <c r="K142" i="2"/>
  <c r="L142" i="2"/>
  <c r="A143" i="2"/>
  <c r="B143" i="2"/>
  <c r="C143" i="2"/>
  <c r="E143" i="2"/>
  <c r="F143" i="2"/>
  <c r="I143" i="2"/>
  <c r="J143" i="2"/>
  <c r="K143" i="2"/>
  <c r="L143" i="2"/>
  <c r="A144" i="2"/>
  <c r="B144" i="2"/>
  <c r="C144" i="2"/>
  <c r="E144" i="2"/>
  <c r="F144" i="2"/>
  <c r="I144" i="2"/>
  <c r="J144" i="2"/>
  <c r="K144" i="2"/>
  <c r="L144" i="2"/>
  <c r="A145" i="2"/>
  <c r="B145" i="2"/>
  <c r="C145" i="2"/>
  <c r="E145" i="2"/>
  <c r="F145" i="2"/>
  <c r="I145" i="2"/>
  <c r="J145" i="2"/>
  <c r="K145" i="2"/>
  <c r="L145" i="2"/>
  <c r="A146" i="2"/>
  <c r="B146" i="2"/>
  <c r="C146" i="2"/>
  <c r="E146" i="2"/>
  <c r="F146" i="2"/>
  <c r="I146" i="2"/>
  <c r="J146" i="2"/>
  <c r="K146" i="2"/>
  <c r="L146" i="2"/>
  <c r="A147" i="2"/>
  <c r="B147" i="2"/>
  <c r="C147" i="2"/>
  <c r="E147" i="2"/>
  <c r="F147" i="2"/>
  <c r="I147" i="2"/>
  <c r="J147" i="2"/>
  <c r="K147" i="2"/>
  <c r="L147" i="2"/>
  <c r="A148" i="2"/>
  <c r="B148" i="2"/>
  <c r="C148" i="2"/>
  <c r="E148" i="2"/>
  <c r="F148" i="2"/>
  <c r="I148" i="2"/>
  <c r="J148" i="2"/>
  <c r="K148" i="2"/>
  <c r="L148" i="2"/>
  <c r="A149" i="2"/>
  <c r="B149" i="2"/>
  <c r="C149" i="2"/>
  <c r="E149" i="2"/>
  <c r="F149" i="2"/>
  <c r="I149" i="2"/>
  <c r="J149" i="2"/>
  <c r="K149" i="2"/>
  <c r="L149" i="2"/>
  <c r="A150" i="2"/>
  <c r="B150" i="2"/>
  <c r="C150" i="2"/>
  <c r="E150" i="2"/>
  <c r="F150" i="2"/>
  <c r="I150" i="2"/>
  <c r="J150" i="2"/>
  <c r="K150" i="2"/>
  <c r="L150" i="2"/>
  <c r="A151" i="2"/>
  <c r="B151" i="2"/>
  <c r="C151" i="2"/>
  <c r="E151" i="2"/>
  <c r="F151" i="2"/>
  <c r="I151" i="2"/>
  <c r="J151" i="2"/>
  <c r="K151" i="2"/>
  <c r="L151" i="2"/>
  <c r="A152" i="2"/>
  <c r="B152" i="2"/>
  <c r="C152" i="2"/>
  <c r="H152" i="2" s="1"/>
  <c r="E152" i="2"/>
  <c r="F152" i="2"/>
  <c r="I152" i="2"/>
  <c r="J152" i="2"/>
  <c r="K152" i="2"/>
  <c r="L152" i="2"/>
  <c r="A153" i="2"/>
  <c r="B153" i="2"/>
  <c r="C153" i="2"/>
  <c r="E153" i="2"/>
  <c r="F153" i="2"/>
  <c r="I153" i="2"/>
  <c r="J153" i="2"/>
  <c r="K153" i="2"/>
  <c r="L153" i="2"/>
  <c r="A154" i="2"/>
  <c r="B154" i="2"/>
  <c r="C154" i="2"/>
  <c r="E154" i="2"/>
  <c r="F154" i="2"/>
  <c r="I154" i="2"/>
  <c r="J154" i="2"/>
  <c r="K154" i="2"/>
  <c r="L154" i="2"/>
  <c r="A155" i="2"/>
  <c r="B155" i="2"/>
  <c r="C155" i="2"/>
  <c r="E155" i="2"/>
  <c r="F155" i="2"/>
  <c r="I155" i="2"/>
  <c r="J155" i="2"/>
  <c r="K155" i="2"/>
  <c r="L155" i="2"/>
  <c r="A156" i="2"/>
  <c r="B156" i="2"/>
  <c r="C156" i="2"/>
  <c r="H156" i="2" s="1"/>
  <c r="E156" i="2"/>
  <c r="F156" i="2"/>
  <c r="I156" i="2"/>
  <c r="J156" i="2"/>
  <c r="K156" i="2"/>
  <c r="L156" i="2"/>
  <c r="A157" i="2"/>
  <c r="B157" i="2"/>
  <c r="C157" i="2"/>
  <c r="E157" i="2"/>
  <c r="F157" i="2"/>
  <c r="I157" i="2"/>
  <c r="J157" i="2"/>
  <c r="K157" i="2"/>
  <c r="L157" i="2"/>
  <c r="A158" i="2"/>
  <c r="B158" i="2"/>
  <c r="C158" i="2"/>
  <c r="E158" i="2"/>
  <c r="F158" i="2"/>
  <c r="I158" i="2"/>
  <c r="J158" i="2"/>
  <c r="K158" i="2"/>
  <c r="L158" i="2"/>
  <c r="A159" i="2"/>
  <c r="B159" i="2"/>
  <c r="C159" i="2"/>
  <c r="E159" i="2"/>
  <c r="F159" i="2"/>
  <c r="I159" i="2"/>
  <c r="J159" i="2"/>
  <c r="K159" i="2"/>
  <c r="L159" i="2"/>
  <c r="A160" i="2"/>
  <c r="B160" i="2"/>
  <c r="C160" i="2"/>
  <c r="H160" i="2" s="1"/>
  <c r="E160" i="2"/>
  <c r="F160" i="2"/>
  <c r="I160" i="2"/>
  <c r="J160" i="2"/>
  <c r="K160" i="2"/>
  <c r="L160" i="2"/>
  <c r="A161" i="2"/>
  <c r="B161" i="2"/>
  <c r="C161" i="2"/>
  <c r="E161" i="2"/>
  <c r="F161" i="2"/>
  <c r="I161" i="2"/>
  <c r="J161" i="2"/>
  <c r="K161" i="2"/>
  <c r="L161" i="2"/>
  <c r="A162" i="2"/>
  <c r="B162" i="2"/>
  <c r="C162" i="2"/>
  <c r="E162" i="2"/>
  <c r="F162" i="2"/>
  <c r="I162" i="2"/>
  <c r="J162" i="2"/>
  <c r="K162" i="2"/>
  <c r="L162" i="2"/>
  <c r="A163" i="2"/>
  <c r="B163" i="2"/>
  <c r="C163" i="2"/>
  <c r="E163" i="2"/>
  <c r="F163" i="2"/>
  <c r="I163" i="2"/>
  <c r="J163" i="2"/>
  <c r="K163" i="2"/>
  <c r="L163" i="2"/>
  <c r="A164" i="2"/>
  <c r="B164" i="2"/>
  <c r="C164" i="2"/>
  <c r="H164" i="2" s="1"/>
  <c r="E164" i="2"/>
  <c r="F164" i="2"/>
  <c r="I164" i="2"/>
  <c r="J164" i="2"/>
  <c r="K164" i="2"/>
  <c r="L164" i="2"/>
  <c r="A165" i="2"/>
  <c r="B165" i="2"/>
  <c r="C165" i="2"/>
  <c r="E165" i="2"/>
  <c r="F165" i="2"/>
  <c r="I165" i="2"/>
  <c r="J165" i="2"/>
  <c r="K165" i="2"/>
  <c r="L165" i="2"/>
  <c r="A166" i="2"/>
  <c r="B166" i="2"/>
  <c r="C166" i="2"/>
  <c r="E166" i="2"/>
  <c r="F166" i="2"/>
  <c r="I166" i="2"/>
  <c r="J166" i="2"/>
  <c r="K166" i="2"/>
  <c r="L166" i="2"/>
  <c r="A167" i="2"/>
  <c r="B167" i="2"/>
  <c r="C167" i="2"/>
  <c r="E167" i="2"/>
  <c r="F167" i="2"/>
  <c r="I167" i="2"/>
  <c r="J167" i="2"/>
  <c r="K167" i="2"/>
  <c r="L167" i="2"/>
  <c r="A168" i="2"/>
  <c r="B168" i="2"/>
  <c r="C168" i="2"/>
  <c r="H168" i="2" s="1"/>
  <c r="E168" i="2"/>
  <c r="F168" i="2"/>
  <c r="I168" i="2"/>
  <c r="J168" i="2"/>
  <c r="K168" i="2"/>
  <c r="L168" i="2"/>
  <c r="A169" i="2"/>
  <c r="B169" i="2"/>
  <c r="C169" i="2"/>
  <c r="E169" i="2"/>
  <c r="F169" i="2"/>
  <c r="I169" i="2"/>
  <c r="J169" i="2"/>
  <c r="K169" i="2"/>
  <c r="L169" i="2"/>
  <c r="A170" i="2"/>
  <c r="B170" i="2"/>
  <c r="C170" i="2"/>
  <c r="E170" i="2"/>
  <c r="F170" i="2"/>
  <c r="I170" i="2"/>
  <c r="J170" i="2"/>
  <c r="K170" i="2"/>
  <c r="L170" i="2"/>
  <c r="A171" i="2"/>
  <c r="B171" i="2"/>
  <c r="C171" i="2"/>
  <c r="E171" i="2"/>
  <c r="F171" i="2"/>
  <c r="I171" i="2"/>
  <c r="J171" i="2"/>
  <c r="K171" i="2"/>
  <c r="L171" i="2"/>
  <c r="A172" i="2"/>
  <c r="B172" i="2"/>
  <c r="C172" i="2"/>
  <c r="H172" i="2" s="1"/>
  <c r="E172" i="2"/>
  <c r="F172" i="2"/>
  <c r="I172" i="2"/>
  <c r="J172" i="2"/>
  <c r="K172" i="2"/>
  <c r="L172" i="2"/>
  <c r="A173" i="2"/>
  <c r="B173" i="2"/>
  <c r="C173" i="2"/>
  <c r="E173" i="2"/>
  <c r="F173" i="2"/>
  <c r="I173" i="2"/>
  <c r="J173" i="2"/>
  <c r="K173" i="2"/>
  <c r="L173" i="2"/>
  <c r="A174" i="2"/>
  <c r="B174" i="2"/>
  <c r="C174" i="2"/>
  <c r="E174" i="2"/>
  <c r="F174" i="2"/>
  <c r="I174" i="2"/>
  <c r="J174" i="2"/>
  <c r="K174" i="2"/>
  <c r="L174" i="2"/>
  <c r="A175" i="2"/>
  <c r="B175" i="2"/>
  <c r="C175" i="2"/>
  <c r="E175" i="2"/>
  <c r="F175" i="2"/>
  <c r="I175" i="2"/>
  <c r="J175" i="2"/>
  <c r="K175" i="2"/>
  <c r="L175" i="2"/>
  <c r="A176" i="2"/>
  <c r="B176" i="2"/>
  <c r="C176" i="2"/>
  <c r="H176" i="2" s="1"/>
  <c r="E176" i="2"/>
  <c r="F176" i="2"/>
  <c r="I176" i="2"/>
  <c r="J176" i="2"/>
  <c r="K176" i="2"/>
  <c r="L176" i="2"/>
  <c r="A177" i="2"/>
  <c r="B177" i="2"/>
  <c r="C177" i="2"/>
  <c r="E177" i="2"/>
  <c r="F177" i="2"/>
  <c r="I177" i="2"/>
  <c r="J177" i="2"/>
  <c r="K177" i="2"/>
  <c r="L177" i="2"/>
  <c r="A178" i="2"/>
  <c r="B178" i="2"/>
  <c r="C178" i="2"/>
  <c r="E178" i="2"/>
  <c r="F178" i="2"/>
  <c r="I178" i="2"/>
  <c r="J178" i="2"/>
  <c r="K178" i="2"/>
  <c r="L178" i="2"/>
  <c r="A179" i="2"/>
  <c r="B179" i="2"/>
  <c r="C179" i="2"/>
  <c r="E179" i="2"/>
  <c r="F179" i="2"/>
  <c r="I179" i="2"/>
  <c r="J179" i="2"/>
  <c r="K179" i="2"/>
  <c r="L179" i="2"/>
  <c r="A180" i="2"/>
  <c r="B180" i="2"/>
  <c r="C180" i="2"/>
  <c r="H180" i="2" s="1"/>
  <c r="E180" i="2"/>
  <c r="F180" i="2"/>
  <c r="I180" i="2"/>
  <c r="J180" i="2"/>
  <c r="K180" i="2"/>
  <c r="L180" i="2"/>
  <c r="A181" i="2"/>
  <c r="B181" i="2"/>
  <c r="C181" i="2"/>
  <c r="E181" i="2"/>
  <c r="F181" i="2"/>
  <c r="I181" i="2"/>
  <c r="J181" i="2"/>
  <c r="K181" i="2"/>
  <c r="L181" i="2"/>
  <c r="A182" i="2"/>
  <c r="B182" i="2"/>
  <c r="C182" i="2"/>
  <c r="E182" i="2"/>
  <c r="F182" i="2"/>
  <c r="I182" i="2"/>
  <c r="J182" i="2"/>
  <c r="K182" i="2"/>
  <c r="L182" i="2"/>
  <c r="A183" i="2"/>
  <c r="B183" i="2"/>
  <c r="C183" i="2"/>
  <c r="E183" i="2"/>
  <c r="F183" i="2"/>
  <c r="I183" i="2"/>
  <c r="J183" i="2"/>
  <c r="K183" i="2"/>
  <c r="L183" i="2"/>
  <c r="A184" i="2"/>
  <c r="B184" i="2"/>
  <c r="C184" i="2"/>
  <c r="E184" i="2"/>
  <c r="F184" i="2"/>
  <c r="I184" i="2"/>
  <c r="J184" i="2"/>
  <c r="K184" i="2"/>
  <c r="L184" i="2"/>
  <c r="A185" i="2"/>
  <c r="B185" i="2"/>
  <c r="C185" i="2"/>
  <c r="E185" i="2"/>
  <c r="F185" i="2"/>
  <c r="I185" i="2"/>
  <c r="J185" i="2"/>
  <c r="K185" i="2"/>
  <c r="L185" i="2"/>
  <c r="A186" i="2"/>
  <c r="B186" i="2"/>
  <c r="C186" i="2"/>
  <c r="E186" i="2"/>
  <c r="F186" i="2"/>
  <c r="I186" i="2"/>
  <c r="J186" i="2"/>
  <c r="K186" i="2"/>
  <c r="L186" i="2"/>
  <c r="A187" i="2"/>
  <c r="B187" i="2"/>
  <c r="C187" i="2"/>
  <c r="E187" i="2"/>
  <c r="F187" i="2"/>
  <c r="I187" i="2"/>
  <c r="J187" i="2"/>
  <c r="K187" i="2"/>
  <c r="L187" i="2"/>
  <c r="A188" i="2"/>
  <c r="B188" i="2"/>
  <c r="C188" i="2"/>
  <c r="E188" i="2"/>
  <c r="F188" i="2"/>
  <c r="I188" i="2"/>
  <c r="J188" i="2"/>
  <c r="K188" i="2"/>
  <c r="L188" i="2"/>
  <c r="A189" i="2"/>
  <c r="B189" i="2"/>
  <c r="C189" i="2"/>
  <c r="E189" i="2"/>
  <c r="F189" i="2"/>
  <c r="I189" i="2"/>
  <c r="J189" i="2"/>
  <c r="K189" i="2"/>
  <c r="L189" i="2"/>
  <c r="A190" i="2"/>
  <c r="B190" i="2"/>
  <c r="C190" i="2"/>
  <c r="E190" i="2"/>
  <c r="F190" i="2"/>
  <c r="I190" i="2"/>
  <c r="J190" i="2"/>
  <c r="K190" i="2"/>
  <c r="L190" i="2"/>
  <c r="A191" i="2"/>
  <c r="B191" i="2"/>
  <c r="C191" i="2"/>
  <c r="E191" i="2"/>
  <c r="F191" i="2"/>
  <c r="I191" i="2"/>
  <c r="J191" i="2"/>
  <c r="K191" i="2"/>
  <c r="L191" i="2"/>
  <c r="A192" i="2"/>
  <c r="B192" i="2"/>
  <c r="C192" i="2"/>
  <c r="E192" i="2"/>
  <c r="F192" i="2"/>
  <c r="I192" i="2"/>
  <c r="J192" i="2"/>
  <c r="K192" i="2"/>
  <c r="L192" i="2"/>
  <c r="A193" i="2"/>
  <c r="B193" i="2"/>
  <c r="C193" i="2"/>
  <c r="E193" i="2"/>
  <c r="F193" i="2"/>
  <c r="I193" i="2"/>
  <c r="J193" i="2"/>
  <c r="K193" i="2"/>
  <c r="L193" i="2"/>
  <c r="A194" i="2"/>
  <c r="B194" i="2"/>
  <c r="C194" i="2"/>
  <c r="E194" i="2"/>
  <c r="F194" i="2"/>
  <c r="I194" i="2"/>
  <c r="J194" i="2"/>
  <c r="K194" i="2"/>
  <c r="L194" i="2"/>
  <c r="A195" i="2"/>
  <c r="B195" i="2"/>
  <c r="C195" i="2"/>
  <c r="E195" i="2"/>
  <c r="F195" i="2"/>
  <c r="I195" i="2"/>
  <c r="J195" i="2"/>
  <c r="K195" i="2"/>
  <c r="L195" i="2"/>
  <c r="A196" i="2"/>
  <c r="B196" i="2"/>
  <c r="C196" i="2"/>
  <c r="E196" i="2"/>
  <c r="F196" i="2"/>
  <c r="I196" i="2"/>
  <c r="J196" i="2"/>
  <c r="K196" i="2"/>
  <c r="L196" i="2"/>
  <c r="A197" i="2"/>
  <c r="B197" i="2"/>
  <c r="C197" i="2"/>
  <c r="E197" i="2"/>
  <c r="F197" i="2"/>
  <c r="I197" i="2"/>
  <c r="J197" i="2"/>
  <c r="K197" i="2"/>
  <c r="L197" i="2"/>
  <c r="A198" i="2"/>
  <c r="B198" i="2"/>
  <c r="C198" i="2"/>
  <c r="E198" i="2"/>
  <c r="F198" i="2"/>
  <c r="I198" i="2"/>
  <c r="J198" i="2"/>
  <c r="K198" i="2"/>
  <c r="L198" i="2"/>
  <c r="A199" i="2"/>
  <c r="B199" i="2"/>
  <c r="C199" i="2"/>
  <c r="E199" i="2"/>
  <c r="F199" i="2"/>
  <c r="I199" i="2"/>
  <c r="J199" i="2"/>
  <c r="K199" i="2"/>
  <c r="L199" i="2"/>
  <c r="A200" i="2"/>
  <c r="B200" i="2"/>
  <c r="C200" i="2"/>
  <c r="E200" i="2"/>
  <c r="F200" i="2"/>
  <c r="I200" i="2"/>
  <c r="J200" i="2"/>
  <c r="K200" i="2"/>
  <c r="L200" i="2"/>
  <c r="A201" i="2"/>
  <c r="B201" i="2"/>
  <c r="C201" i="2"/>
  <c r="E201" i="2"/>
  <c r="F201" i="2"/>
  <c r="I201" i="2"/>
  <c r="J201" i="2"/>
  <c r="K201" i="2"/>
  <c r="L201" i="2"/>
  <c r="A202" i="2"/>
  <c r="B202" i="2"/>
  <c r="C202" i="2"/>
  <c r="E202" i="2"/>
  <c r="F202" i="2"/>
  <c r="I202" i="2"/>
  <c r="J202" i="2"/>
  <c r="K202" i="2"/>
  <c r="L202" i="2"/>
  <c r="A203" i="2"/>
  <c r="B203" i="2"/>
  <c r="C203" i="2"/>
  <c r="E203" i="2"/>
  <c r="F203" i="2"/>
  <c r="I203" i="2"/>
  <c r="J203" i="2"/>
  <c r="K203" i="2"/>
  <c r="L203" i="2"/>
  <c r="A204" i="2"/>
  <c r="B204" i="2"/>
  <c r="C204" i="2"/>
  <c r="E204" i="2"/>
  <c r="F204" i="2"/>
  <c r="I204" i="2"/>
  <c r="J204" i="2"/>
  <c r="K204" i="2"/>
  <c r="L204" i="2"/>
  <c r="A205" i="2"/>
  <c r="B205" i="2"/>
  <c r="C205" i="2"/>
  <c r="E205" i="2"/>
  <c r="F205" i="2"/>
  <c r="I205" i="2"/>
  <c r="J205" i="2"/>
  <c r="K205" i="2"/>
  <c r="L205" i="2"/>
  <c r="A206" i="2"/>
  <c r="B206" i="2"/>
  <c r="C206" i="2"/>
  <c r="E206" i="2"/>
  <c r="F206" i="2"/>
  <c r="I206" i="2"/>
  <c r="J206" i="2"/>
  <c r="K206" i="2"/>
  <c r="L206" i="2"/>
  <c r="A207" i="2"/>
  <c r="B207" i="2"/>
  <c r="C207" i="2"/>
  <c r="E207" i="2"/>
  <c r="F207" i="2"/>
  <c r="I207" i="2"/>
  <c r="J207" i="2"/>
  <c r="K207" i="2"/>
  <c r="L207" i="2"/>
  <c r="A208" i="2"/>
  <c r="B208" i="2"/>
  <c r="C208" i="2"/>
  <c r="E208" i="2"/>
  <c r="F208" i="2"/>
  <c r="I208" i="2"/>
  <c r="J208" i="2"/>
  <c r="K208" i="2"/>
  <c r="L208" i="2"/>
  <c r="A209" i="2"/>
  <c r="B209" i="2"/>
  <c r="C209" i="2"/>
  <c r="E209" i="2"/>
  <c r="F209" i="2"/>
  <c r="I209" i="2"/>
  <c r="J209" i="2"/>
  <c r="K209" i="2"/>
  <c r="L209" i="2"/>
  <c r="A210" i="2"/>
  <c r="B210" i="2"/>
  <c r="C210" i="2"/>
  <c r="E210" i="2"/>
  <c r="F210" i="2"/>
  <c r="I210" i="2"/>
  <c r="J210" i="2"/>
  <c r="K210" i="2"/>
  <c r="L210" i="2"/>
  <c r="A211" i="2"/>
  <c r="B211" i="2"/>
  <c r="C211" i="2"/>
  <c r="E211" i="2"/>
  <c r="F211" i="2"/>
  <c r="I211" i="2"/>
  <c r="J211" i="2"/>
  <c r="K211" i="2"/>
  <c r="L211" i="2"/>
  <c r="A212" i="2"/>
  <c r="B212" i="2"/>
  <c r="C212" i="2"/>
  <c r="H212" i="2" s="1"/>
  <c r="E212" i="2"/>
  <c r="F212" i="2"/>
  <c r="I212" i="2"/>
  <c r="J212" i="2"/>
  <c r="K212" i="2"/>
  <c r="L212" i="2"/>
  <c r="A213" i="2"/>
  <c r="B213" i="2"/>
  <c r="C213" i="2"/>
  <c r="E213" i="2"/>
  <c r="F213" i="2"/>
  <c r="I213" i="2"/>
  <c r="J213" i="2"/>
  <c r="K213" i="2"/>
  <c r="L213" i="2"/>
  <c r="A214" i="2"/>
  <c r="B214" i="2"/>
  <c r="C214" i="2"/>
  <c r="E214" i="2"/>
  <c r="F214" i="2"/>
  <c r="I214" i="2"/>
  <c r="J214" i="2"/>
  <c r="K214" i="2"/>
  <c r="L214" i="2"/>
  <c r="A215" i="2"/>
  <c r="B215" i="2"/>
  <c r="C215" i="2"/>
  <c r="E215" i="2"/>
  <c r="F215" i="2"/>
  <c r="I215" i="2"/>
  <c r="J215" i="2"/>
  <c r="K215" i="2"/>
  <c r="L215" i="2"/>
  <c r="A216" i="2"/>
  <c r="B216" i="2"/>
  <c r="C216" i="2"/>
  <c r="H216" i="2" s="1"/>
  <c r="E216" i="2"/>
  <c r="F216" i="2"/>
  <c r="I216" i="2"/>
  <c r="J216" i="2"/>
  <c r="K216" i="2"/>
  <c r="L216" i="2"/>
  <c r="A217" i="2"/>
  <c r="B217" i="2"/>
  <c r="C217" i="2"/>
  <c r="E217" i="2"/>
  <c r="F217" i="2"/>
  <c r="I217" i="2"/>
  <c r="J217" i="2"/>
  <c r="K217" i="2"/>
  <c r="L217" i="2"/>
  <c r="A218" i="2"/>
  <c r="B218" i="2"/>
  <c r="C218" i="2"/>
  <c r="E218" i="2"/>
  <c r="F218" i="2"/>
  <c r="I218" i="2"/>
  <c r="J218" i="2"/>
  <c r="K218" i="2"/>
  <c r="L218" i="2"/>
  <c r="A219" i="2"/>
  <c r="B219" i="2"/>
  <c r="C219" i="2"/>
  <c r="E219" i="2"/>
  <c r="F219" i="2"/>
  <c r="I219" i="2"/>
  <c r="J219" i="2"/>
  <c r="K219" i="2"/>
  <c r="L219" i="2"/>
  <c r="A220" i="2"/>
  <c r="B220" i="2"/>
  <c r="C220" i="2"/>
  <c r="H220" i="2" s="1"/>
  <c r="E220" i="2"/>
  <c r="F220" i="2"/>
  <c r="I220" i="2"/>
  <c r="J220" i="2"/>
  <c r="K220" i="2"/>
  <c r="L220" i="2"/>
  <c r="A221" i="2"/>
  <c r="B221" i="2"/>
  <c r="C221" i="2"/>
  <c r="E221" i="2"/>
  <c r="F221" i="2"/>
  <c r="I221" i="2"/>
  <c r="J221" i="2"/>
  <c r="K221" i="2"/>
  <c r="L221" i="2"/>
  <c r="A222" i="2"/>
  <c r="B222" i="2"/>
  <c r="C222" i="2"/>
  <c r="E222" i="2"/>
  <c r="F222" i="2"/>
  <c r="I222" i="2"/>
  <c r="J222" i="2"/>
  <c r="K222" i="2"/>
  <c r="L222" i="2"/>
  <c r="A223" i="2"/>
  <c r="B223" i="2"/>
  <c r="C223" i="2"/>
  <c r="E223" i="2"/>
  <c r="F223" i="2"/>
  <c r="I223" i="2"/>
  <c r="J223" i="2"/>
  <c r="K223" i="2"/>
  <c r="L223" i="2"/>
  <c r="A224" i="2"/>
  <c r="B224" i="2"/>
  <c r="C224" i="2"/>
  <c r="E224" i="2"/>
  <c r="F224" i="2"/>
  <c r="I224" i="2"/>
  <c r="J224" i="2"/>
  <c r="K224" i="2"/>
  <c r="L224" i="2"/>
  <c r="A225" i="2"/>
  <c r="B225" i="2"/>
  <c r="C225" i="2"/>
  <c r="E225" i="2"/>
  <c r="F225" i="2"/>
  <c r="I225" i="2"/>
  <c r="J225" i="2"/>
  <c r="K225" i="2"/>
  <c r="L225" i="2"/>
  <c r="A226" i="2"/>
  <c r="B226" i="2"/>
  <c r="C226" i="2"/>
  <c r="E226" i="2"/>
  <c r="F226" i="2"/>
  <c r="I226" i="2"/>
  <c r="J226" i="2"/>
  <c r="K226" i="2"/>
  <c r="L226" i="2"/>
  <c r="A227" i="2"/>
  <c r="B227" i="2"/>
  <c r="C227" i="2"/>
  <c r="E227" i="2"/>
  <c r="G227" i="2" s="1"/>
  <c r="F227" i="2"/>
  <c r="I227" i="2"/>
  <c r="J227" i="2"/>
  <c r="K227" i="2"/>
  <c r="L227" i="2"/>
  <c r="A228" i="2"/>
  <c r="B228" i="2"/>
  <c r="C228" i="2"/>
  <c r="E228" i="2"/>
  <c r="F228" i="2"/>
  <c r="I228" i="2"/>
  <c r="J228" i="2"/>
  <c r="K228" i="2"/>
  <c r="L228" i="2"/>
  <c r="A229" i="2"/>
  <c r="B229" i="2"/>
  <c r="C229" i="2"/>
  <c r="E229" i="2"/>
  <c r="F229" i="2"/>
  <c r="I229" i="2"/>
  <c r="J229" i="2"/>
  <c r="K229" i="2"/>
  <c r="L229" i="2"/>
  <c r="A230" i="2"/>
  <c r="B230" i="2"/>
  <c r="C230" i="2"/>
  <c r="E230" i="2"/>
  <c r="F230" i="2"/>
  <c r="I230" i="2"/>
  <c r="J230" i="2"/>
  <c r="K230" i="2"/>
  <c r="L230" i="2"/>
  <c r="A231" i="2"/>
  <c r="B231" i="2"/>
  <c r="C231" i="2"/>
  <c r="E231" i="2"/>
  <c r="F231" i="2"/>
  <c r="I231" i="2"/>
  <c r="J231" i="2"/>
  <c r="K231" i="2"/>
  <c r="L231" i="2"/>
  <c r="A232" i="2"/>
  <c r="B232" i="2"/>
  <c r="C232" i="2"/>
  <c r="E232" i="2"/>
  <c r="F232" i="2"/>
  <c r="I232" i="2"/>
  <c r="J232" i="2"/>
  <c r="K232" i="2"/>
  <c r="L232" i="2"/>
  <c r="A233" i="2"/>
  <c r="B233" i="2"/>
  <c r="C233" i="2"/>
  <c r="E233" i="2"/>
  <c r="F233" i="2"/>
  <c r="I233" i="2"/>
  <c r="J233" i="2"/>
  <c r="K233" i="2"/>
  <c r="L233" i="2"/>
  <c r="A234" i="2"/>
  <c r="B234" i="2"/>
  <c r="C234" i="2"/>
  <c r="E234" i="2"/>
  <c r="F234" i="2"/>
  <c r="I234" i="2"/>
  <c r="J234" i="2"/>
  <c r="K234" i="2"/>
  <c r="L234" i="2"/>
  <c r="A235" i="2"/>
  <c r="B235" i="2"/>
  <c r="C235" i="2"/>
  <c r="E235" i="2"/>
  <c r="F235" i="2"/>
  <c r="I235" i="2"/>
  <c r="J235" i="2"/>
  <c r="K235" i="2"/>
  <c r="L235" i="2"/>
  <c r="A236" i="2"/>
  <c r="B236" i="2"/>
  <c r="C236" i="2"/>
  <c r="E236" i="2"/>
  <c r="F236" i="2"/>
  <c r="I236" i="2"/>
  <c r="J236" i="2"/>
  <c r="K236" i="2"/>
  <c r="L236" i="2"/>
  <c r="A237" i="2"/>
  <c r="B237" i="2"/>
  <c r="C237" i="2"/>
  <c r="E237" i="2"/>
  <c r="F237" i="2"/>
  <c r="I237" i="2"/>
  <c r="J237" i="2"/>
  <c r="K237" i="2"/>
  <c r="L237" i="2"/>
  <c r="A238" i="2"/>
  <c r="B238" i="2"/>
  <c r="C238" i="2"/>
  <c r="E238" i="2"/>
  <c r="F238" i="2"/>
  <c r="I238" i="2"/>
  <c r="J238" i="2"/>
  <c r="K238" i="2"/>
  <c r="L238" i="2"/>
  <c r="A239" i="2"/>
  <c r="B239" i="2"/>
  <c r="C239" i="2"/>
  <c r="E239" i="2"/>
  <c r="F239" i="2"/>
  <c r="I239" i="2"/>
  <c r="J239" i="2"/>
  <c r="K239" i="2"/>
  <c r="L239" i="2"/>
  <c r="A21" i="2"/>
  <c r="B21" i="2"/>
  <c r="C21" i="2"/>
  <c r="E21" i="2"/>
  <c r="F21" i="2"/>
  <c r="I21" i="2"/>
  <c r="J21" i="2"/>
  <c r="K21" i="2"/>
  <c r="L21" i="2"/>
  <c r="A22" i="2"/>
  <c r="B22" i="2"/>
  <c r="C22" i="2"/>
  <c r="E22" i="2"/>
  <c r="F22" i="2"/>
  <c r="I22" i="2"/>
  <c r="J22" i="2"/>
  <c r="K22" i="2"/>
  <c r="L22" i="2"/>
  <c r="A23" i="2"/>
  <c r="B23" i="2"/>
  <c r="C23" i="2"/>
  <c r="E23" i="2"/>
  <c r="F23" i="2"/>
  <c r="I23" i="2"/>
  <c r="J23" i="2"/>
  <c r="K23" i="2"/>
  <c r="L23" i="2"/>
  <c r="A24" i="2"/>
  <c r="B24" i="2"/>
  <c r="C24" i="2"/>
  <c r="E24" i="2"/>
  <c r="F24" i="2"/>
  <c r="I24" i="2"/>
  <c r="J24" i="2"/>
  <c r="K24" i="2"/>
  <c r="L24" i="2"/>
  <c r="A25" i="2"/>
  <c r="B25" i="2"/>
  <c r="C25" i="2"/>
  <c r="E25" i="2"/>
  <c r="F25" i="2"/>
  <c r="I25" i="2"/>
  <c r="J25" i="2"/>
  <c r="K25" i="2"/>
  <c r="L25" i="2"/>
  <c r="A26" i="2"/>
  <c r="B26" i="2"/>
  <c r="C26" i="2"/>
  <c r="E26" i="2"/>
  <c r="F26" i="2"/>
  <c r="I26" i="2"/>
  <c r="J26" i="2"/>
  <c r="K26" i="2"/>
  <c r="L26" i="2"/>
  <c r="A27" i="2"/>
  <c r="B27" i="2"/>
  <c r="C27" i="2"/>
  <c r="E27" i="2"/>
  <c r="F27" i="2"/>
  <c r="I27" i="2"/>
  <c r="J27" i="2"/>
  <c r="K27" i="2"/>
  <c r="L27" i="2"/>
  <c r="A28" i="2"/>
  <c r="B28" i="2"/>
  <c r="C28" i="2"/>
  <c r="E28" i="2"/>
  <c r="F28" i="2"/>
  <c r="I28" i="2"/>
  <c r="J28" i="2"/>
  <c r="K28" i="2"/>
  <c r="L28" i="2"/>
  <c r="A29" i="2"/>
  <c r="B29" i="2"/>
  <c r="C29" i="2"/>
  <c r="E29" i="2"/>
  <c r="F29" i="2"/>
  <c r="I29" i="2"/>
  <c r="J29" i="2"/>
  <c r="K29" i="2"/>
  <c r="L29" i="2"/>
  <c r="A30" i="2"/>
  <c r="B30" i="2"/>
  <c r="C30" i="2"/>
  <c r="E30" i="2"/>
  <c r="F30" i="2"/>
  <c r="I30" i="2"/>
  <c r="J30" i="2"/>
  <c r="K30" i="2"/>
  <c r="L30" i="2"/>
  <c r="A31" i="2"/>
  <c r="B31" i="2"/>
  <c r="C31" i="2"/>
  <c r="E31" i="2"/>
  <c r="F31" i="2"/>
  <c r="I31" i="2"/>
  <c r="J31" i="2"/>
  <c r="K31" i="2"/>
  <c r="L31" i="2"/>
  <c r="A32" i="2"/>
  <c r="B32" i="2"/>
  <c r="C32" i="2"/>
  <c r="E32" i="2"/>
  <c r="F32" i="2"/>
  <c r="I32" i="2"/>
  <c r="J32" i="2"/>
  <c r="K32" i="2"/>
  <c r="L32" i="2"/>
  <c r="A33" i="2"/>
  <c r="B33" i="2"/>
  <c r="C33" i="2"/>
  <c r="E33" i="2"/>
  <c r="F33" i="2"/>
  <c r="I33" i="2"/>
  <c r="J33" i="2"/>
  <c r="K33" i="2"/>
  <c r="L33" i="2"/>
  <c r="A34" i="2"/>
  <c r="B34" i="2"/>
  <c r="C34" i="2"/>
  <c r="E34" i="2"/>
  <c r="F34" i="2"/>
  <c r="I34" i="2"/>
  <c r="J34" i="2"/>
  <c r="K34" i="2"/>
  <c r="L34" i="2"/>
  <c r="A35" i="2"/>
  <c r="B35" i="2"/>
  <c r="C35" i="2"/>
  <c r="E35" i="2"/>
  <c r="F35" i="2"/>
  <c r="I35" i="2"/>
  <c r="J35" i="2"/>
  <c r="K35" i="2"/>
  <c r="L35" i="2"/>
  <c r="A36" i="2"/>
  <c r="B36" i="2"/>
  <c r="C36" i="2"/>
  <c r="E36" i="2"/>
  <c r="F36" i="2"/>
  <c r="I36" i="2"/>
  <c r="J36" i="2"/>
  <c r="K36" i="2"/>
  <c r="L36" i="2"/>
  <c r="A37" i="2"/>
  <c r="B37" i="2"/>
  <c r="C37" i="2"/>
  <c r="E37" i="2"/>
  <c r="F37" i="2"/>
  <c r="I37" i="2"/>
  <c r="J37" i="2"/>
  <c r="K37" i="2"/>
  <c r="L37" i="2"/>
  <c r="A38" i="2"/>
  <c r="B38" i="2"/>
  <c r="C38" i="2"/>
  <c r="E38" i="2"/>
  <c r="F38" i="2"/>
  <c r="I38" i="2"/>
  <c r="J38" i="2"/>
  <c r="K38" i="2"/>
  <c r="L38" i="2"/>
  <c r="A39" i="2"/>
  <c r="B39" i="2"/>
  <c r="C39" i="2"/>
  <c r="E39" i="2"/>
  <c r="F39" i="2"/>
  <c r="I39" i="2"/>
  <c r="J39" i="2"/>
  <c r="K39" i="2"/>
  <c r="L39" i="2"/>
  <c r="A40" i="2"/>
  <c r="B40" i="2"/>
  <c r="C40" i="2"/>
  <c r="E40" i="2"/>
  <c r="F40" i="2"/>
  <c r="I40" i="2"/>
  <c r="J40" i="2"/>
  <c r="K40" i="2"/>
  <c r="L40" i="2"/>
  <c r="A41" i="2"/>
  <c r="B41" i="2"/>
  <c r="C41" i="2"/>
  <c r="E41" i="2"/>
  <c r="F41" i="2"/>
  <c r="I41" i="2"/>
  <c r="J41" i="2"/>
  <c r="K41" i="2"/>
  <c r="L41" i="2"/>
  <c r="A42" i="2"/>
  <c r="B42" i="2"/>
  <c r="C42" i="2"/>
  <c r="E42" i="2"/>
  <c r="F42" i="2"/>
  <c r="I42" i="2"/>
  <c r="J42" i="2"/>
  <c r="K42" i="2"/>
  <c r="L42" i="2"/>
  <c r="A43" i="2"/>
  <c r="B43" i="2"/>
  <c r="C43" i="2"/>
  <c r="H43" i="2" s="1"/>
  <c r="E43" i="2"/>
  <c r="F43" i="2"/>
  <c r="I43" i="2"/>
  <c r="J43" i="2"/>
  <c r="K43" i="2"/>
  <c r="L43" i="2"/>
  <c r="A44" i="2"/>
  <c r="B44" i="2"/>
  <c r="C44" i="2"/>
  <c r="E44" i="2"/>
  <c r="F44" i="2"/>
  <c r="I44" i="2"/>
  <c r="J44" i="2"/>
  <c r="K44" i="2"/>
  <c r="L44" i="2"/>
  <c r="A45" i="2"/>
  <c r="B45" i="2"/>
  <c r="C45" i="2"/>
  <c r="E45" i="2"/>
  <c r="F45" i="2"/>
  <c r="I45" i="2"/>
  <c r="J45" i="2"/>
  <c r="K45" i="2"/>
  <c r="L45" i="2"/>
  <c r="A46" i="2"/>
  <c r="B46" i="2"/>
  <c r="C46" i="2"/>
  <c r="E46" i="2"/>
  <c r="F46" i="2"/>
  <c r="I46" i="2"/>
  <c r="J46" i="2"/>
  <c r="K46" i="2"/>
  <c r="L46" i="2"/>
  <c r="A47" i="2"/>
  <c r="B47" i="2"/>
  <c r="C47" i="2"/>
  <c r="E47" i="2"/>
  <c r="F47" i="2"/>
  <c r="I47" i="2"/>
  <c r="J47" i="2"/>
  <c r="K47" i="2"/>
  <c r="L47" i="2"/>
  <c r="A48" i="2"/>
  <c r="B48" i="2"/>
  <c r="C48" i="2"/>
  <c r="E48" i="2"/>
  <c r="F48" i="2"/>
  <c r="I48" i="2"/>
  <c r="J48" i="2"/>
  <c r="K48" i="2"/>
  <c r="L48" i="2"/>
  <c r="A49" i="2"/>
  <c r="B49" i="2"/>
  <c r="C49" i="2"/>
  <c r="E49" i="2"/>
  <c r="F49" i="2"/>
  <c r="I49" i="2"/>
  <c r="J49" i="2"/>
  <c r="K49" i="2"/>
  <c r="L49" i="2"/>
  <c r="A50" i="2"/>
  <c r="B50" i="2"/>
  <c r="C50" i="2"/>
  <c r="E50" i="2"/>
  <c r="F50" i="2"/>
  <c r="I50" i="2"/>
  <c r="J50" i="2"/>
  <c r="K50" i="2"/>
  <c r="L50" i="2"/>
  <c r="A51" i="2"/>
  <c r="B51" i="2"/>
  <c r="C51" i="2"/>
  <c r="E51" i="2"/>
  <c r="F51" i="2"/>
  <c r="I51" i="2"/>
  <c r="J51" i="2"/>
  <c r="K51" i="2"/>
  <c r="L51" i="2"/>
  <c r="A52" i="2"/>
  <c r="B52" i="2"/>
  <c r="C52" i="2"/>
  <c r="E52" i="2"/>
  <c r="F52" i="2"/>
  <c r="I52" i="2"/>
  <c r="J52" i="2"/>
  <c r="K52" i="2"/>
  <c r="L52" i="2"/>
  <c r="A53" i="2"/>
  <c r="B53" i="2"/>
  <c r="C53" i="2"/>
  <c r="E53" i="2"/>
  <c r="F53" i="2"/>
  <c r="I53" i="2"/>
  <c r="J53" i="2"/>
  <c r="K53" i="2"/>
  <c r="L53" i="2"/>
  <c r="A54" i="2"/>
  <c r="B54" i="2"/>
  <c r="C54" i="2"/>
  <c r="E54" i="2"/>
  <c r="F54" i="2"/>
  <c r="I54" i="2"/>
  <c r="J54" i="2"/>
  <c r="K54" i="2"/>
  <c r="L54" i="2"/>
  <c r="A55" i="2"/>
  <c r="B55" i="2"/>
  <c r="C55" i="2"/>
  <c r="E55" i="2"/>
  <c r="F55" i="2"/>
  <c r="I55" i="2"/>
  <c r="J55" i="2"/>
  <c r="K55" i="2"/>
  <c r="L55" i="2"/>
  <c r="A56" i="2"/>
  <c r="B56" i="2"/>
  <c r="C56" i="2"/>
  <c r="E56" i="2"/>
  <c r="F56" i="2"/>
  <c r="I56" i="2"/>
  <c r="J56" i="2"/>
  <c r="K56" i="2"/>
  <c r="L56" i="2"/>
  <c r="A57" i="2"/>
  <c r="B57" i="2"/>
  <c r="C57" i="2"/>
  <c r="E57" i="2"/>
  <c r="F57" i="2"/>
  <c r="I57" i="2"/>
  <c r="J57" i="2"/>
  <c r="K57" i="2"/>
  <c r="L57" i="2"/>
  <c r="A58" i="2"/>
  <c r="B58" i="2"/>
  <c r="C58" i="2"/>
  <c r="E58" i="2"/>
  <c r="F58" i="2"/>
  <c r="I58" i="2"/>
  <c r="J58" i="2"/>
  <c r="K58" i="2"/>
  <c r="L58" i="2"/>
  <c r="A59" i="2"/>
  <c r="B59" i="2"/>
  <c r="C59" i="2"/>
  <c r="E59" i="2"/>
  <c r="F59" i="2"/>
  <c r="I59" i="2"/>
  <c r="J59" i="2"/>
  <c r="K59" i="2"/>
  <c r="L59" i="2"/>
  <c r="A60" i="2"/>
  <c r="B60" i="2"/>
  <c r="C60" i="2"/>
  <c r="E60" i="2"/>
  <c r="F60" i="2"/>
  <c r="I60" i="2"/>
  <c r="J60" i="2"/>
  <c r="K60" i="2"/>
  <c r="L60" i="2"/>
  <c r="N14" i="1"/>
  <c r="N15" i="1"/>
  <c r="N16" i="1"/>
  <c r="N17" i="1"/>
  <c r="N18" i="1"/>
  <c r="N19" i="1"/>
  <c r="N20" i="1"/>
  <c r="N21" i="1"/>
  <c r="N22" i="1"/>
  <c r="U22" i="1" s="1"/>
  <c r="N23" i="1"/>
  <c r="N24" i="1"/>
  <c r="N25" i="1"/>
  <c r="N26" i="1"/>
  <c r="N27" i="1"/>
  <c r="N28" i="1"/>
  <c r="N29" i="1"/>
  <c r="N30" i="1"/>
  <c r="N31" i="1"/>
  <c r="N32" i="1"/>
  <c r="N33" i="1"/>
  <c r="N34" i="1"/>
  <c r="T34" i="1" s="1"/>
  <c r="N35" i="1"/>
  <c r="N36" i="1"/>
  <c r="N37" i="1"/>
  <c r="N38" i="1"/>
  <c r="N39" i="1"/>
  <c r="N40" i="1"/>
  <c r="S40" i="1" s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T76" i="1" s="1"/>
  <c r="N77" i="1"/>
  <c r="N78" i="1"/>
  <c r="N79" i="1"/>
  <c r="N80" i="1"/>
  <c r="N81" i="1"/>
  <c r="N82" i="1"/>
  <c r="N83" i="1"/>
  <c r="N84" i="1"/>
  <c r="S84" i="1" s="1"/>
  <c r="N85" i="1"/>
  <c r="N86" i="1"/>
  <c r="N87" i="1"/>
  <c r="N88" i="1"/>
  <c r="S88" i="1" s="1"/>
  <c r="N89" i="1"/>
  <c r="N90" i="1"/>
  <c r="N91" i="1"/>
  <c r="N92" i="1"/>
  <c r="N93" i="1"/>
  <c r="N94" i="1"/>
  <c r="N95" i="1"/>
  <c r="N96" i="1"/>
  <c r="N97" i="1"/>
  <c r="N98" i="1"/>
  <c r="N99" i="1"/>
  <c r="N100" i="1"/>
  <c r="T100" i="1" s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S124" i="1" s="1"/>
  <c r="N125" i="1"/>
  <c r="N126" i="1"/>
  <c r="N127" i="1"/>
  <c r="N128" i="1"/>
  <c r="N129" i="1"/>
  <c r="N130" i="1"/>
  <c r="N131" i="1"/>
  <c r="N132" i="1"/>
  <c r="N133" i="1"/>
  <c r="N134" i="1"/>
  <c r="N135" i="1"/>
  <c r="N136" i="1"/>
  <c r="T136" i="1" s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U178" i="1" s="1"/>
  <c r="N179" i="1"/>
  <c r="N180" i="1"/>
  <c r="N181" i="1"/>
  <c r="N182" i="1"/>
  <c r="N183" i="1"/>
  <c r="N184" i="1"/>
  <c r="N185" i="1"/>
  <c r="N186" i="1"/>
  <c r="N187" i="1"/>
  <c r="N188" i="1"/>
  <c r="S188" i="1" s="1"/>
  <c r="N189" i="1"/>
  <c r="N190" i="1"/>
  <c r="N191" i="1"/>
  <c r="N192" i="1"/>
  <c r="N193" i="1"/>
  <c r="N194" i="1"/>
  <c r="N195" i="1"/>
  <c r="N196" i="1"/>
  <c r="N197" i="1"/>
  <c r="N198" i="1"/>
  <c r="N199" i="1"/>
  <c r="N200" i="1"/>
  <c r="T200" i="1" s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U280" i="1" s="1"/>
  <c r="O14" i="1"/>
  <c r="Q14" i="1" s="1"/>
  <c r="O15" i="1"/>
  <c r="O16" i="1"/>
  <c r="Q16" i="1" s="1"/>
  <c r="R16" i="1" s="1"/>
  <c r="O17" i="1"/>
  <c r="O18" i="1"/>
  <c r="O19" i="1"/>
  <c r="O20" i="1"/>
  <c r="O21" i="1"/>
  <c r="Q21" i="1" s="1"/>
  <c r="R21" i="1" s="1"/>
  <c r="O22" i="1"/>
  <c r="O23" i="1"/>
  <c r="O24" i="1"/>
  <c r="O25" i="1"/>
  <c r="O26" i="1"/>
  <c r="O27" i="1"/>
  <c r="O28" i="1"/>
  <c r="O29" i="1"/>
  <c r="O30" i="1"/>
  <c r="O31" i="1"/>
  <c r="O32" i="1"/>
  <c r="O33" i="1"/>
  <c r="Q33" i="1" s="1"/>
  <c r="R33" i="1" s="1"/>
  <c r="T33" i="1" s="1"/>
  <c r="O34" i="1"/>
  <c r="O35" i="1"/>
  <c r="O36" i="1"/>
  <c r="O37" i="1"/>
  <c r="O38" i="1"/>
  <c r="O39" i="1"/>
  <c r="O40" i="1"/>
  <c r="Q40" i="1" s="1"/>
  <c r="R40" i="1" s="1"/>
  <c r="O41" i="1"/>
  <c r="O42" i="1"/>
  <c r="O43" i="1"/>
  <c r="O44" i="1"/>
  <c r="O45" i="1"/>
  <c r="Q45" i="1" s="1"/>
  <c r="R45" i="1" s="1"/>
  <c r="O46" i="1"/>
  <c r="O47" i="1"/>
  <c r="O48" i="1"/>
  <c r="O49" i="1"/>
  <c r="O50" i="1"/>
  <c r="O51" i="1"/>
  <c r="O52" i="1"/>
  <c r="O53" i="1"/>
  <c r="O54" i="1"/>
  <c r="O55" i="1"/>
  <c r="O56" i="1"/>
  <c r="O57" i="1"/>
  <c r="Q57" i="1" s="1"/>
  <c r="R57" i="1" s="1"/>
  <c r="U57" i="1" s="1"/>
  <c r="O58" i="1"/>
  <c r="O59" i="1"/>
  <c r="O60" i="1"/>
  <c r="O61" i="1"/>
  <c r="O62" i="1"/>
  <c r="O63" i="1"/>
  <c r="O64" i="1"/>
  <c r="O65" i="1"/>
  <c r="Q65" i="1" s="1"/>
  <c r="R65" i="1" s="1"/>
  <c r="S65" i="1" s="1"/>
  <c r="O66" i="1"/>
  <c r="O67" i="1"/>
  <c r="O68" i="1"/>
  <c r="O69" i="1"/>
  <c r="Q69" i="1" s="1"/>
  <c r="R69" i="1" s="1"/>
  <c r="O70" i="1"/>
  <c r="O71" i="1"/>
  <c r="O72" i="1"/>
  <c r="O73" i="1"/>
  <c r="O74" i="1"/>
  <c r="O75" i="1"/>
  <c r="O76" i="1"/>
  <c r="O77" i="1"/>
  <c r="O78" i="1"/>
  <c r="O79" i="1"/>
  <c r="O80" i="1"/>
  <c r="O81" i="1"/>
  <c r="Q81" i="1" s="1"/>
  <c r="R81" i="1" s="1"/>
  <c r="O82" i="1"/>
  <c r="O83" i="1"/>
  <c r="O84" i="1"/>
  <c r="O85" i="1"/>
  <c r="O86" i="1"/>
  <c r="O87" i="1"/>
  <c r="O88" i="1"/>
  <c r="O89" i="1"/>
  <c r="Q89" i="1" s="1"/>
  <c r="R89" i="1" s="1"/>
  <c r="T89" i="1" s="1"/>
  <c r="O90" i="1"/>
  <c r="O91" i="1"/>
  <c r="O92" i="1"/>
  <c r="O93" i="1"/>
  <c r="Q93" i="1" s="1"/>
  <c r="R93" i="1" s="1"/>
  <c r="O94" i="1"/>
  <c r="O95" i="1"/>
  <c r="O96" i="1"/>
  <c r="Q96" i="1" s="1"/>
  <c r="R96" i="1" s="1"/>
  <c r="O97" i="1"/>
  <c r="O98" i="1"/>
  <c r="O99" i="1"/>
  <c r="O100" i="1"/>
  <c r="O101" i="1"/>
  <c r="O102" i="1"/>
  <c r="O103" i="1"/>
  <c r="O104" i="1"/>
  <c r="O105" i="1"/>
  <c r="Q105" i="1" s="1"/>
  <c r="R105" i="1" s="1"/>
  <c r="T105" i="1" s="1"/>
  <c r="O106" i="1"/>
  <c r="O107" i="1"/>
  <c r="O108" i="1"/>
  <c r="O109" i="1"/>
  <c r="O110" i="1"/>
  <c r="O111" i="1"/>
  <c r="O112" i="1"/>
  <c r="O113" i="1"/>
  <c r="O114" i="1"/>
  <c r="O115" i="1"/>
  <c r="O116" i="1"/>
  <c r="O117" i="1"/>
  <c r="Q117" i="1" s="1"/>
  <c r="R117" i="1" s="1"/>
  <c r="O118" i="1"/>
  <c r="O119" i="1"/>
  <c r="O120" i="1"/>
  <c r="Q120" i="1" s="1"/>
  <c r="O121" i="1"/>
  <c r="O122" i="1"/>
  <c r="O123" i="1"/>
  <c r="O124" i="1"/>
  <c r="O125" i="1"/>
  <c r="O126" i="1"/>
  <c r="O127" i="1"/>
  <c r="O128" i="1"/>
  <c r="O129" i="1"/>
  <c r="Q129" i="1" s="1"/>
  <c r="R129" i="1" s="1"/>
  <c r="O130" i="1"/>
  <c r="O131" i="1"/>
  <c r="O132" i="1"/>
  <c r="O133" i="1"/>
  <c r="O134" i="1"/>
  <c r="O135" i="1"/>
  <c r="O136" i="1"/>
  <c r="O137" i="1"/>
  <c r="Q137" i="1" s="1"/>
  <c r="R137" i="1" s="1"/>
  <c r="O138" i="1"/>
  <c r="O139" i="1"/>
  <c r="O140" i="1"/>
  <c r="O141" i="1"/>
  <c r="Q141" i="1" s="1"/>
  <c r="R141" i="1" s="1"/>
  <c r="T141" i="1" s="1"/>
  <c r="O142" i="1"/>
  <c r="O143" i="1"/>
  <c r="O144" i="1"/>
  <c r="O145" i="1"/>
  <c r="O146" i="1"/>
  <c r="O147" i="1"/>
  <c r="O148" i="1"/>
  <c r="O149" i="1"/>
  <c r="O150" i="1"/>
  <c r="O151" i="1"/>
  <c r="O152" i="1"/>
  <c r="O153" i="1"/>
  <c r="Q153" i="1" s="1"/>
  <c r="R153" i="1" s="1"/>
  <c r="O154" i="1"/>
  <c r="O155" i="1"/>
  <c r="O156" i="1"/>
  <c r="O157" i="1"/>
  <c r="O158" i="1"/>
  <c r="O159" i="1"/>
  <c r="O160" i="1"/>
  <c r="O161" i="1"/>
  <c r="Q161" i="1" s="1"/>
  <c r="O162" i="1"/>
  <c r="O163" i="1"/>
  <c r="O164" i="1"/>
  <c r="O165" i="1"/>
  <c r="Q165" i="1" s="1"/>
  <c r="R165" i="1" s="1"/>
  <c r="O166" i="1"/>
  <c r="O167" i="1"/>
  <c r="O168" i="1"/>
  <c r="O169" i="1"/>
  <c r="O170" i="1"/>
  <c r="O171" i="1"/>
  <c r="O172" i="1"/>
  <c r="O173" i="1"/>
  <c r="O174" i="1"/>
  <c r="O175" i="1"/>
  <c r="O176" i="1"/>
  <c r="O177" i="1"/>
  <c r="Q177" i="1" s="1"/>
  <c r="R177" i="1" s="1"/>
  <c r="O178" i="1"/>
  <c r="O179" i="1"/>
  <c r="O180" i="1"/>
  <c r="O181" i="1"/>
  <c r="O182" i="1"/>
  <c r="O183" i="1"/>
  <c r="O184" i="1"/>
  <c r="Q184" i="1" s="1"/>
  <c r="R184" i="1" s="1"/>
  <c r="O185" i="1"/>
  <c r="O186" i="1"/>
  <c r="O187" i="1"/>
  <c r="O188" i="1"/>
  <c r="O189" i="1"/>
  <c r="Q189" i="1" s="1"/>
  <c r="R189" i="1" s="1"/>
  <c r="U189" i="1" s="1"/>
  <c r="O190" i="1"/>
  <c r="O191" i="1"/>
  <c r="O192" i="1"/>
  <c r="O193" i="1"/>
  <c r="O194" i="1"/>
  <c r="O195" i="1"/>
  <c r="O196" i="1"/>
  <c r="O197" i="1"/>
  <c r="O198" i="1"/>
  <c r="O199" i="1"/>
  <c r="O200" i="1"/>
  <c r="O201" i="1"/>
  <c r="Q201" i="1" s="1"/>
  <c r="R201" i="1" s="1"/>
  <c r="O202" i="1"/>
  <c r="O203" i="1"/>
  <c r="O204" i="1"/>
  <c r="O205" i="1"/>
  <c r="O206" i="1"/>
  <c r="O207" i="1"/>
  <c r="O208" i="1"/>
  <c r="Q208" i="1" s="1"/>
  <c r="R208" i="1" s="1"/>
  <c r="O209" i="1"/>
  <c r="O210" i="1"/>
  <c r="O211" i="1"/>
  <c r="O212" i="1"/>
  <c r="O213" i="1"/>
  <c r="Q213" i="1" s="1"/>
  <c r="R213" i="1" s="1"/>
  <c r="O214" i="1"/>
  <c r="O215" i="1"/>
  <c r="O216" i="1"/>
  <c r="O217" i="1"/>
  <c r="O218" i="1"/>
  <c r="O219" i="1"/>
  <c r="O220" i="1"/>
  <c r="O221" i="1"/>
  <c r="O222" i="1"/>
  <c r="O223" i="1"/>
  <c r="O224" i="1"/>
  <c r="O225" i="1"/>
  <c r="Q225" i="1" s="1"/>
  <c r="R225" i="1" s="1"/>
  <c r="O226" i="1"/>
  <c r="O227" i="1"/>
  <c r="O228" i="1"/>
  <c r="O229" i="1"/>
  <c r="O230" i="1"/>
  <c r="O231" i="1"/>
  <c r="O232" i="1"/>
  <c r="Q232" i="1" s="1"/>
  <c r="R232" i="1" s="1"/>
  <c r="O233" i="1"/>
  <c r="O234" i="1"/>
  <c r="O235" i="1"/>
  <c r="O236" i="1"/>
  <c r="O237" i="1"/>
  <c r="Q237" i="1" s="1"/>
  <c r="R237" i="1" s="1"/>
  <c r="O238" i="1"/>
  <c r="O239" i="1"/>
  <c r="O240" i="1"/>
  <c r="O241" i="1"/>
  <c r="O242" i="1"/>
  <c r="O243" i="1"/>
  <c r="O244" i="1"/>
  <c r="O245" i="1"/>
  <c r="O246" i="1"/>
  <c r="O247" i="1"/>
  <c r="O248" i="1"/>
  <c r="O249" i="1"/>
  <c r="Q249" i="1" s="1"/>
  <c r="R249" i="1" s="1"/>
  <c r="O250" i="1"/>
  <c r="O251" i="1"/>
  <c r="O252" i="1"/>
  <c r="O253" i="1"/>
  <c r="O254" i="1"/>
  <c r="O255" i="1"/>
  <c r="O256" i="1"/>
  <c r="Q256" i="1" s="1"/>
  <c r="R256" i="1" s="1"/>
  <c r="O257" i="1"/>
  <c r="O258" i="1"/>
  <c r="O259" i="1"/>
  <c r="O260" i="1"/>
  <c r="O261" i="1"/>
  <c r="Q261" i="1" s="1"/>
  <c r="R261" i="1" s="1"/>
  <c r="O262" i="1"/>
  <c r="O263" i="1"/>
  <c r="O264" i="1"/>
  <c r="O265" i="1"/>
  <c r="O266" i="1"/>
  <c r="O267" i="1"/>
  <c r="O268" i="1"/>
  <c r="O269" i="1"/>
  <c r="O270" i="1"/>
  <c r="O271" i="1"/>
  <c r="O272" i="1"/>
  <c r="O273" i="1"/>
  <c r="Q273" i="1" s="1"/>
  <c r="R273" i="1" s="1"/>
  <c r="O274" i="1"/>
  <c r="O275" i="1"/>
  <c r="O276" i="1"/>
  <c r="O277" i="1"/>
  <c r="O278" i="1"/>
  <c r="O279" i="1"/>
  <c r="O280" i="1"/>
  <c r="Q280" i="1" s="1"/>
  <c r="R280" i="1" s="1"/>
  <c r="P14" i="1"/>
  <c r="P15" i="1"/>
  <c r="P16" i="1"/>
  <c r="P17" i="1"/>
  <c r="P18" i="1"/>
  <c r="Q18" i="1" s="1"/>
  <c r="R18" i="1" s="1"/>
  <c r="P19" i="1"/>
  <c r="P20" i="1"/>
  <c r="Q20" i="1" s="1"/>
  <c r="R20" i="1" s="1"/>
  <c r="P21" i="1"/>
  <c r="P22" i="1"/>
  <c r="P23" i="1"/>
  <c r="P24" i="1"/>
  <c r="P25" i="1"/>
  <c r="Q25" i="1" s="1"/>
  <c r="P26" i="1"/>
  <c r="P27" i="1"/>
  <c r="Q27" i="1" s="1"/>
  <c r="P28" i="1"/>
  <c r="P29" i="1"/>
  <c r="P30" i="1"/>
  <c r="P31" i="1"/>
  <c r="P32" i="1"/>
  <c r="P33" i="1"/>
  <c r="P34" i="1"/>
  <c r="P35" i="1"/>
  <c r="P36" i="1"/>
  <c r="P37" i="1"/>
  <c r="Q37" i="1" s="1"/>
  <c r="P38" i="1"/>
  <c r="P39" i="1"/>
  <c r="Q39" i="1" s="1"/>
  <c r="P40" i="1"/>
  <c r="P41" i="1"/>
  <c r="P42" i="1"/>
  <c r="Q42" i="1" s="1"/>
  <c r="R42" i="1" s="1"/>
  <c r="P43" i="1"/>
  <c r="P44" i="1"/>
  <c r="Q44" i="1" s="1"/>
  <c r="R44" i="1" s="1"/>
  <c r="P45" i="1"/>
  <c r="P46" i="1"/>
  <c r="Q46" i="1" s="1"/>
  <c r="R46" i="1" s="1"/>
  <c r="P47" i="1"/>
  <c r="P48" i="1"/>
  <c r="P49" i="1"/>
  <c r="Q49" i="1" s="1"/>
  <c r="R49" i="1" s="1"/>
  <c r="S49" i="1" s="1"/>
  <c r="P50" i="1"/>
  <c r="P51" i="1"/>
  <c r="Q51" i="1" s="1"/>
  <c r="R51" i="1" s="1"/>
  <c r="U51" i="1" s="1"/>
  <c r="P52" i="1"/>
  <c r="P53" i="1"/>
  <c r="P54" i="1"/>
  <c r="Q54" i="1" s="1"/>
  <c r="R54" i="1" s="1"/>
  <c r="P55" i="1"/>
  <c r="P56" i="1"/>
  <c r="Q56" i="1" s="1"/>
  <c r="R56" i="1" s="1"/>
  <c r="P57" i="1"/>
  <c r="P58" i="1"/>
  <c r="P59" i="1"/>
  <c r="P60" i="1"/>
  <c r="Q60" i="1" s="1"/>
  <c r="P61" i="1"/>
  <c r="Q61" i="1" s="1"/>
  <c r="P62" i="1"/>
  <c r="P63" i="1"/>
  <c r="Q63" i="1" s="1"/>
  <c r="P64" i="1"/>
  <c r="P65" i="1"/>
  <c r="P66" i="1"/>
  <c r="P67" i="1"/>
  <c r="P68" i="1"/>
  <c r="P69" i="1"/>
  <c r="P70" i="1"/>
  <c r="Q70" i="1" s="1"/>
  <c r="R70" i="1" s="1"/>
  <c r="U70" i="1" s="1"/>
  <c r="P71" i="1"/>
  <c r="P72" i="1"/>
  <c r="P73" i="1"/>
  <c r="Q73" i="1" s="1"/>
  <c r="R73" i="1" s="1"/>
  <c r="U73" i="1" s="1"/>
  <c r="P74" i="1"/>
  <c r="P75" i="1"/>
  <c r="Q75" i="1" s="1"/>
  <c r="R75" i="1" s="1"/>
  <c r="U75" i="1" s="1"/>
  <c r="P76" i="1"/>
  <c r="P77" i="1"/>
  <c r="P78" i="1"/>
  <c r="Q78" i="1" s="1"/>
  <c r="R78" i="1" s="1"/>
  <c r="P79" i="1"/>
  <c r="P80" i="1"/>
  <c r="Q80" i="1" s="1"/>
  <c r="R80" i="1" s="1"/>
  <c r="P81" i="1"/>
  <c r="P82" i="1"/>
  <c r="P83" i="1"/>
  <c r="P84" i="1"/>
  <c r="P85" i="1"/>
  <c r="Q85" i="1" s="1"/>
  <c r="P86" i="1"/>
  <c r="P87" i="1"/>
  <c r="P88" i="1"/>
  <c r="P89" i="1"/>
  <c r="P90" i="1"/>
  <c r="Q90" i="1" s="1"/>
  <c r="R90" i="1" s="1"/>
  <c r="P91" i="1"/>
  <c r="P92" i="1"/>
  <c r="Q92" i="1" s="1"/>
  <c r="R92" i="1" s="1"/>
  <c r="P93" i="1"/>
  <c r="P94" i="1"/>
  <c r="P95" i="1"/>
  <c r="P96" i="1"/>
  <c r="P97" i="1"/>
  <c r="Q97" i="1" s="1"/>
  <c r="P98" i="1"/>
  <c r="P99" i="1"/>
  <c r="Q99" i="1" s="1"/>
  <c r="R99" i="1" s="1"/>
  <c r="U99" i="1" s="1"/>
  <c r="P100" i="1"/>
  <c r="P101" i="1"/>
  <c r="P102" i="1"/>
  <c r="P103" i="1"/>
  <c r="P104" i="1"/>
  <c r="P105" i="1"/>
  <c r="P106" i="1"/>
  <c r="P107" i="1"/>
  <c r="P108" i="1"/>
  <c r="P109" i="1"/>
  <c r="Q109" i="1" s="1"/>
  <c r="P110" i="1"/>
  <c r="P111" i="1"/>
  <c r="Q111" i="1" s="1"/>
  <c r="R111" i="1" s="1"/>
  <c r="T111" i="1" s="1"/>
  <c r="P112" i="1"/>
  <c r="P113" i="1"/>
  <c r="P114" i="1"/>
  <c r="Q114" i="1" s="1"/>
  <c r="R114" i="1" s="1"/>
  <c r="P115" i="1"/>
  <c r="P116" i="1"/>
  <c r="Q116" i="1" s="1"/>
  <c r="R116" i="1" s="1"/>
  <c r="P117" i="1"/>
  <c r="P118" i="1"/>
  <c r="P119" i="1"/>
  <c r="P120" i="1"/>
  <c r="P121" i="1"/>
  <c r="Q121" i="1" s="1"/>
  <c r="P122" i="1"/>
  <c r="P123" i="1"/>
  <c r="Q123" i="1" s="1"/>
  <c r="P124" i="1"/>
  <c r="P125" i="1"/>
  <c r="P126" i="1"/>
  <c r="P127" i="1"/>
  <c r="P128" i="1"/>
  <c r="P129" i="1"/>
  <c r="P130" i="1"/>
  <c r="P131" i="1"/>
  <c r="P132" i="1"/>
  <c r="P133" i="1"/>
  <c r="Q133" i="1" s="1"/>
  <c r="R133" i="1" s="1"/>
  <c r="S133" i="1" s="1"/>
  <c r="P134" i="1"/>
  <c r="P135" i="1"/>
  <c r="P136" i="1"/>
  <c r="P137" i="1"/>
  <c r="P138" i="1"/>
  <c r="Q138" i="1" s="1"/>
  <c r="R138" i="1" s="1"/>
  <c r="P139" i="1"/>
  <c r="P140" i="1"/>
  <c r="P141" i="1"/>
  <c r="P142" i="1"/>
  <c r="Q142" i="1" s="1"/>
  <c r="R142" i="1" s="1"/>
  <c r="T142" i="1" s="1"/>
  <c r="P143" i="1"/>
  <c r="P144" i="1"/>
  <c r="P145" i="1"/>
  <c r="Q145" i="1" s="1"/>
  <c r="P146" i="1"/>
  <c r="P147" i="1"/>
  <c r="Q147" i="1" s="1"/>
  <c r="R147" i="1" s="1"/>
  <c r="U147" i="1" s="1"/>
  <c r="P148" i="1"/>
  <c r="P149" i="1"/>
  <c r="P150" i="1"/>
  <c r="Q150" i="1" s="1"/>
  <c r="R150" i="1" s="1"/>
  <c r="U150" i="1" s="1"/>
  <c r="P151" i="1"/>
  <c r="P152" i="1"/>
  <c r="Q152" i="1" s="1"/>
  <c r="R152" i="1" s="1"/>
  <c r="P153" i="1"/>
  <c r="P154" i="1"/>
  <c r="P155" i="1"/>
  <c r="P156" i="1"/>
  <c r="P157" i="1"/>
  <c r="Q157" i="1" s="1"/>
  <c r="P158" i="1"/>
  <c r="P159" i="1"/>
  <c r="Q159" i="1" s="1"/>
  <c r="R159" i="1" s="1"/>
  <c r="P160" i="1"/>
  <c r="P161" i="1"/>
  <c r="P162" i="1"/>
  <c r="Q162" i="1" s="1"/>
  <c r="R162" i="1" s="1"/>
  <c r="P163" i="1"/>
  <c r="P164" i="1"/>
  <c r="Q164" i="1" s="1"/>
  <c r="R164" i="1" s="1"/>
  <c r="P165" i="1"/>
  <c r="P166" i="1"/>
  <c r="Q166" i="1" s="1"/>
  <c r="R166" i="1" s="1"/>
  <c r="U166" i="1" s="1"/>
  <c r="P167" i="1"/>
  <c r="P168" i="1"/>
  <c r="P169" i="1"/>
  <c r="Q169" i="1" s="1"/>
  <c r="R169" i="1" s="1"/>
  <c r="S169" i="1" s="1"/>
  <c r="P170" i="1"/>
  <c r="P171" i="1"/>
  <c r="Q171" i="1" s="1"/>
  <c r="R171" i="1" s="1"/>
  <c r="P172" i="1"/>
  <c r="P173" i="1"/>
  <c r="P174" i="1"/>
  <c r="P175" i="1"/>
  <c r="P176" i="1"/>
  <c r="P177" i="1"/>
  <c r="P178" i="1"/>
  <c r="P179" i="1"/>
  <c r="P180" i="1"/>
  <c r="P181" i="1"/>
  <c r="Q181" i="1" s="1"/>
  <c r="R181" i="1" s="1"/>
  <c r="P182" i="1"/>
  <c r="P183" i="1"/>
  <c r="Q183" i="1" s="1"/>
  <c r="R183" i="1" s="1"/>
  <c r="P184" i="1"/>
  <c r="P185" i="1"/>
  <c r="P186" i="1"/>
  <c r="Q186" i="1" s="1"/>
  <c r="R186" i="1" s="1"/>
  <c r="P187" i="1"/>
  <c r="P188" i="1"/>
  <c r="Q188" i="1" s="1"/>
  <c r="R188" i="1" s="1"/>
  <c r="P189" i="1"/>
  <c r="P190" i="1"/>
  <c r="P191" i="1"/>
  <c r="P192" i="1"/>
  <c r="P193" i="1"/>
  <c r="Q193" i="1" s="1"/>
  <c r="P194" i="1"/>
  <c r="P195" i="1"/>
  <c r="P196" i="1"/>
  <c r="P197" i="1"/>
  <c r="P198" i="1"/>
  <c r="Q198" i="1" s="1"/>
  <c r="R198" i="1" s="1"/>
  <c r="P199" i="1"/>
  <c r="P200" i="1"/>
  <c r="Q200" i="1" s="1"/>
  <c r="R200" i="1" s="1"/>
  <c r="P201" i="1"/>
  <c r="P202" i="1"/>
  <c r="P203" i="1"/>
  <c r="P204" i="1"/>
  <c r="P205" i="1"/>
  <c r="Q205" i="1" s="1"/>
  <c r="R205" i="1" s="1"/>
  <c r="S205" i="1" s="1"/>
  <c r="P206" i="1"/>
  <c r="P207" i="1"/>
  <c r="Q207" i="1" s="1"/>
  <c r="R207" i="1" s="1"/>
  <c r="P208" i="1"/>
  <c r="P209" i="1"/>
  <c r="P210" i="1"/>
  <c r="Q210" i="1" s="1"/>
  <c r="R210" i="1" s="1"/>
  <c r="P211" i="1"/>
  <c r="P212" i="1"/>
  <c r="Q212" i="1" s="1"/>
  <c r="R212" i="1" s="1"/>
  <c r="S212" i="1" s="1"/>
  <c r="P213" i="1"/>
  <c r="P214" i="1"/>
  <c r="Q214" i="1" s="1"/>
  <c r="R214" i="1" s="1"/>
  <c r="S214" i="1" s="1"/>
  <c r="P215" i="1"/>
  <c r="P216" i="1"/>
  <c r="P217" i="1"/>
  <c r="Q217" i="1" s="1"/>
  <c r="R217" i="1" s="1"/>
  <c r="P218" i="1"/>
  <c r="P219" i="1"/>
  <c r="Q219" i="1" s="1"/>
  <c r="R219" i="1" s="1"/>
  <c r="P220" i="1"/>
  <c r="P221" i="1"/>
  <c r="P222" i="1"/>
  <c r="P223" i="1"/>
  <c r="P224" i="1"/>
  <c r="P225" i="1"/>
  <c r="P226" i="1"/>
  <c r="P227" i="1"/>
  <c r="P228" i="1"/>
  <c r="P229" i="1"/>
  <c r="Q229" i="1" s="1"/>
  <c r="R229" i="1" s="1"/>
  <c r="S229" i="1" s="1"/>
  <c r="P230" i="1"/>
  <c r="P231" i="1"/>
  <c r="Q231" i="1" s="1"/>
  <c r="R231" i="1" s="1"/>
  <c r="P232" i="1"/>
  <c r="P233" i="1"/>
  <c r="P234" i="1"/>
  <c r="Q234" i="1" s="1"/>
  <c r="R234" i="1" s="1"/>
  <c r="P235" i="1"/>
  <c r="P236" i="1"/>
  <c r="Q236" i="1" s="1"/>
  <c r="R236" i="1" s="1"/>
  <c r="T236" i="1" s="1"/>
  <c r="P237" i="1"/>
  <c r="P238" i="1"/>
  <c r="P239" i="1"/>
  <c r="P240" i="1"/>
  <c r="Q240" i="1" s="1"/>
  <c r="R240" i="1" s="1"/>
  <c r="T240" i="1" s="1"/>
  <c r="P241" i="1"/>
  <c r="Q241" i="1" s="1"/>
  <c r="R241" i="1" s="1"/>
  <c r="T241" i="1" s="1"/>
  <c r="P242" i="1"/>
  <c r="P243" i="1"/>
  <c r="P244" i="1"/>
  <c r="P245" i="1"/>
  <c r="P246" i="1"/>
  <c r="Q246" i="1" s="1"/>
  <c r="R246" i="1" s="1"/>
  <c r="P247" i="1"/>
  <c r="P248" i="1"/>
  <c r="Q248" i="1" s="1"/>
  <c r="R248" i="1" s="1"/>
  <c r="P249" i="1"/>
  <c r="P250" i="1"/>
  <c r="P251" i="1"/>
  <c r="P252" i="1"/>
  <c r="P253" i="1"/>
  <c r="Q253" i="1" s="1"/>
  <c r="P254" i="1"/>
  <c r="P255" i="1"/>
  <c r="Q255" i="1" s="1"/>
  <c r="R255" i="1" s="1"/>
  <c r="U255" i="1" s="1"/>
  <c r="P256" i="1"/>
  <c r="P257" i="1"/>
  <c r="P258" i="1"/>
  <c r="Q258" i="1" s="1"/>
  <c r="R258" i="1" s="1"/>
  <c r="P259" i="1"/>
  <c r="P260" i="1"/>
  <c r="Q260" i="1" s="1"/>
  <c r="R260" i="1" s="1"/>
  <c r="P261" i="1"/>
  <c r="P262" i="1"/>
  <c r="Q262" i="1" s="1"/>
  <c r="R262" i="1" s="1"/>
  <c r="U262" i="1" s="1"/>
  <c r="P263" i="1"/>
  <c r="P264" i="1"/>
  <c r="Q264" i="1" s="1"/>
  <c r="R264" i="1" s="1"/>
  <c r="P265" i="1"/>
  <c r="Q265" i="1" s="1"/>
  <c r="P266" i="1"/>
  <c r="P267" i="1"/>
  <c r="Q267" i="1" s="1"/>
  <c r="R267" i="1" s="1"/>
  <c r="P268" i="1"/>
  <c r="P269" i="1"/>
  <c r="P270" i="1"/>
  <c r="P271" i="1"/>
  <c r="P272" i="1"/>
  <c r="P273" i="1"/>
  <c r="P274" i="1"/>
  <c r="P275" i="1"/>
  <c r="P276" i="1"/>
  <c r="P277" i="1"/>
  <c r="Q277" i="1" s="1"/>
  <c r="P278" i="1"/>
  <c r="P279" i="1"/>
  <c r="Q279" i="1" s="1"/>
  <c r="R279" i="1" s="1"/>
  <c r="P280" i="1"/>
  <c r="Q15" i="1"/>
  <c r="R15" i="1" s="1"/>
  <c r="Q17" i="1"/>
  <c r="R17" i="1" s="1"/>
  <c r="Q22" i="1"/>
  <c r="R22" i="1" s="1"/>
  <c r="Q26" i="1"/>
  <c r="Q28" i="1"/>
  <c r="R28" i="1" s="1"/>
  <c r="S28" i="1" s="1"/>
  <c r="Q29" i="1"/>
  <c r="R29" i="1" s="1"/>
  <c r="S29" i="1" s="1"/>
  <c r="Q32" i="1"/>
  <c r="R32" i="1" s="1"/>
  <c r="S32" i="1" s="1"/>
  <c r="Q34" i="1"/>
  <c r="R34" i="1" s="1"/>
  <c r="S34" i="1" s="1"/>
  <c r="Q36" i="1"/>
  <c r="R36" i="1" s="1"/>
  <c r="S36" i="1" s="1"/>
  <c r="Q38" i="1"/>
  <c r="Q41" i="1"/>
  <c r="R41" i="1" s="1"/>
  <c r="S41" i="1" s="1"/>
  <c r="Q48" i="1"/>
  <c r="R48" i="1" s="1"/>
  <c r="T48" i="1" s="1"/>
  <c r="Q50" i="1"/>
  <c r="Q52" i="1"/>
  <c r="R52" i="1" s="1"/>
  <c r="S52" i="1" s="1"/>
  <c r="Q53" i="1"/>
  <c r="Q58" i="1"/>
  <c r="R58" i="1" s="1"/>
  <c r="T58" i="1" s="1"/>
  <c r="Q62" i="1"/>
  <c r="Q64" i="1"/>
  <c r="R64" i="1" s="1"/>
  <c r="Q68" i="1"/>
  <c r="R68" i="1" s="1"/>
  <c r="Q72" i="1"/>
  <c r="Q74" i="1"/>
  <c r="Q76" i="1"/>
  <c r="R76" i="1" s="1"/>
  <c r="Q77" i="1"/>
  <c r="R77" i="1" s="1"/>
  <c r="Q82" i="1"/>
  <c r="R82" i="1" s="1"/>
  <c r="S82" i="1" s="1"/>
  <c r="Q84" i="1"/>
  <c r="R84" i="1" s="1"/>
  <c r="T84" i="1" s="1"/>
  <c r="Q86" i="1"/>
  <c r="Q87" i="1"/>
  <c r="Q88" i="1"/>
  <c r="R88" i="1" s="1"/>
  <c r="Q94" i="1"/>
  <c r="R94" i="1" s="1"/>
  <c r="S94" i="1" s="1"/>
  <c r="Q98" i="1"/>
  <c r="R98" i="1" s="1"/>
  <c r="Q100" i="1"/>
  <c r="R100" i="1" s="1"/>
  <c r="Q101" i="1"/>
  <c r="R101" i="1" s="1"/>
  <c r="S101" i="1" s="1"/>
  <c r="Q104" i="1"/>
  <c r="R104" i="1" s="1"/>
  <c r="Q106" i="1"/>
  <c r="R106" i="1" s="1"/>
  <c r="S106" i="1" s="1"/>
  <c r="Q108" i="1"/>
  <c r="R108" i="1" s="1"/>
  <c r="S108" i="1" s="1"/>
  <c r="Q110" i="1"/>
  <c r="Q112" i="1"/>
  <c r="R112" i="1" s="1"/>
  <c r="Q113" i="1"/>
  <c r="Q118" i="1"/>
  <c r="R118" i="1" s="1"/>
  <c r="Q122" i="1"/>
  <c r="R122" i="1" s="1"/>
  <c r="Q124" i="1"/>
  <c r="R124" i="1" s="1"/>
  <c r="Q125" i="1"/>
  <c r="R125" i="1" s="1"/>
  <c r="U125" i="1" s="1"/>
  <c r="Q128" i="1"/>
  <c r="R128" i="1" s="1"/>
  <c r="Q130" i="1"/>
  <c r="R130" i="1" s="1"/>
  <c r="S130" i="1" s="1"/>
  <c r="Q134" i="1"/>
  <c r="R134" i="1" s="1"/>
  <c r="Q135" i="1"/>
  <c r="Q136" i="1"/>
  <c r="R136" i="1" s="1"/>
  <c r="Q140" i="1"/>
  <c r="R140" i="1" s="1"/>
  <c r="S140" i="1" s="1"/>
  <c r="Q144" i="1"/>
  <c r="Q146" i="1"/>
  <c r="R146" i="1" s="1"/>
  <c r="Q148" i="1"/>
  <c r="R148" i="1" s="1"/>
  <c r="Q149" i="1"/>
  <c r="Q154" i="1"/>
  <c r="R154" i="1" s="1"/>
  <c r="Q156" i="1"/>
  <c r="Q158" i="1"/>
  <c r="Q160" i="1"/>
  <c r="R160" i="1" s="1"/>
  <c r="Q168" i="1"/>
  <c r="Q170" i="1"/>
  <c r="R170" i="1" s="1"/>
  <c r="Q172" i="1"/>
  <c r="R172" i="1" s="1"/>
  <c r="T172" i="1" s="1"/>
  <c r="Q173" i="1"/>
  <c r="R173" i="1" s="1"/>
  <c r="S173" i="1" s="1"/>
  <c r="Q176" i="1"/>
  <c r="R176" i="1" s="1"/>
  <c r="Q178" i="1"/>
  <c r="R178" i="1" s="1"/>
  <c r="Q182" i="1"/>
  <c r="R182" i="1" s="1"/>
  <c r="T182" i="1" s="1"/>
  <c r="Q185" i="1"/>
  <c r="R185" i="1" s="1"/>
  <c r="Q190" i="1"/>
  <c r="R190" i="1" s="1"/>
  <c r="T190" i="1" s="1"/>
  <c r="Q192" i="1"/>
  <c r="Q194" i="1"/>
  <c r="Q195" i="1"/>
  <c r="R195" i="1" s="1"/>
  <c r="U195" i="1" s="1"/>
  <c r="Q196" i="1"/>
  <c r="R196" i="1" s="1"/>
  <c r="U196" i="1" s="1"/>
  <c r="Q197" i="1"/>
  <c r="Q202" i="1"/>
  <c r="R202" i="1" s="1"/>
  <c r="Q204" i="1"/>
  <c r="R204" i="1" s="1"/>
  <c r="Q206" i="1"/>
  <c r="Q209" i="1"/>
  <c r="R209" i="1" s="1"/>
  <c r="S209" i="1" s="1"/>
  <c r="Q216" i="1"/>
  <c r="Q218" i="1"/>
  <c r="R218" i="1" s="1"/>
  <c r="T218" i="1" s="1"/>
  <c r="Q220" i="1"/>
  <c r="R220" i="1" s="1"/>
  <c r="Q221" i="1"/>
  <c r="R221" i="1" s="1"/>
  <c r="S221" i="1" s="1"/>
  <c r="Q224" i="1"/>
  <c r="R224" i="1" s="1"/>
  <c r="Q226" i="1"/>
  <c r="R226" i="1" s="1"/>
  <c r="S226" i="1" s="1"/>
  <c r="Q230" i="1"/>
  <c r="R230" i="1" s="1"/>
  <c r="Q233" i="1"/>
  <c r="R233" i="1" s="1"/>
  <c r="Q238" i="1"/>
  <c r="R238" i="1" s="1"/>
  <c r="Q242" i="1"/>
  <c r="Q243" i="1"/>
  <c r="R243" i="1" s="1"/>
  <c r="U243" i="1" s="1"/>
  <c r="Q244" i="1"/>
  <c r="R244" i="1" s="1"/>
  <c r="Q245" i="1"/>
  <c r="R245" i="1" s="1"/>
  <c r="Q250" i="1"/>
  <c r="R250" i="1" s="1"/>
  <c r="Q252" i="1"/>
  <c r="Q254" i="1"/>
  <c r="R254" i="1" s="1"/>
  <c r="T254" i="1" s="1"/>
  <c r="Q257" i="1"/>
  <c r="Q266" i="1"/>
  <c r="R266" i="1" s="1"/>
  <c r="Q268" i="1"/>
  <c r="R268" i="1" s="1"/>
  <c r="U268" i="1" s="1"/>
  <c r="Q269" i="1"/>
  <c r="R269" i="1" s="1"/>
  <c r="S269" i="1" s="1"/>
  <c r="Q272" i="1"/>
  <c r="R272" i="1" s="1"/>
  <c r="T272" i="1" s="1"/>
  <c r="Q274" i="1"/>
  <c r="R274" i="1" s="1"/>
  <c r="S274" i="1" s="1"/>
  <c r="Q278" i="1"/>
  <c r="R14" i="1"/>
  <c r="T14" i="1" s="1"/>
  <c r="R25" i="1"/>
  <c r="S25" i="1" s="1"/>
  <c r="R26" i="1"/>
  <c r="R27" i="1"/>
  <c r="U27" i="1" s="1"/>
  <c r="R37" i="1"/>
  <c r="S37" i="1" s="1"/>
  <c r="R38" i="1"/>
  <c r="S38" i="1" s="1"/>
  <c r="R39" i="1"/>
  <c r="U39" i="1" s="1"/>
  <c r="R50" i="1"/>
  <c r="R53" i="1"/>
  <c r="R60" i="1"/>
  <c r="S60" i="1" s="1"/>
  <c r="R61" i="1"/>
  <c r="S61" i="1" s="1"/>
  <c r="R62" i="1"/>
  <c r="R63" i="1"/>
  <c r="R72" i="1"/>
  <c r="R74" i="1"/>
  <c r="U74" i="1" s="1"/>
  <c r="R85" i="1"/>
  <c r="S85" i="1" s="1"/>
  <c r="R86" i="1"/>
  <c r="R87" i="1"/>
  <c r="R97" i="1"/>
  <c r="R109" i="1"/>
  <c r="S109" i="1" s="1"/>
  <c r="R110" i="1"/>
  <c r="S110" i="1" s="1"/>
  <c r="R113" i="1"/>
  <c r="T113" i="1" s="1"/>
  <c r="R120" i="1"/>
  <c r="R121" i="1"/>
  <c r="S121" i="1" s="1"/>
  <c r="R123" i="1"/>
  <c r="S123" i="1" s="1"/>
  <c r="R135" i="1"/>
  <c r="T135" i="1" s="1"/>
  <c r="R144" i="1"/>
  <c r="T144" i="1" s="1"/>
  <c r="R145" i="1"/>
  <c r="S145" i="1" s="1"/>
  <c r="R149" i="1"/>
  <c r="R156" i="1"/>
  <c r="R157" i="1"/>
  <c r="S157" i="1" s="1"/>
  <c r="R158" i="1"/>
  <c r="T158" i="1" s="1"/>
  <c r="R161" i="1"/>
  <c r="T161" i="1" s="1"/>
  <c r="R168" i="1"/>
  <c r="T168" i="1" s="1"/>
  <c r="R192" i="1"/>
  <c r="U192" i="1" s="1"/>
  <c r="R193" i="1"/>
  <c r="R194" i="1"/>
  <c r="T194" i="1" s="1"/>
  <c r="R197" i="1"/>
  <c r="S197" i="1" s="1"/>
  <c r="R206" i="1"/>
  <c r="S206" i="1" s="1"/>
  <c r="R216" i="1"/>
  <c r="T216" i="1" s="1"/>
  <c r="R242" i="1"/>
  <c r="R252" i="1"/>
  <c r="U252" i="1" s="1"/>
  <c r="R253" i="1"/>
  <c r="S253" i="1" s="1"/>
  <c r="R257" i="1"/>
  <c r="R265" i="1"/>
  <c r="S265" i="1" s="1"/>
  <c r="R277" i="1"/>
  <c r="S277" i="1" s="1"/>
  <c r="R278" i="1"/>
  <c r="U278" i="1" s="1"/>
  <c r="S16" i="1"/>
  <c r="S22" i="1"/>
  <c r="S27" i="1"/>
  <c r="S33" i="1"/>
  <c r="S50" i="1"/>
  <c r="S51" i="1"/>
  <c r="S53" i="1"/>
  <c r="S58" i="1"/>
  <c r="S64" i="1"/>
  <c r="S70" i="1"/>
  <c r="S74" i="1"/>
  <c r="S76" i="1"/>
  <c r="S86" i="1"/>
  <c r="S99" i="1"/>
  <c r="S100" i="1"/>
  <c r="S104" i="1"/>
  <c r="S112" i="1"/>
  <c r="S113" i="1"/>
  <c r="S125" i="1"/>
  <c r="S134" i="1"/>
  <c r="S136" i="1"/>
  <c r="S142" i="1"/>
  <c r="S147" i="1"/>
  <c r="S148" i="1"/>
  <c r="S154" i="1"/>
  <c r="S160" i="1"/>
  <c r="S166" i="1"/>
  <c r="S178" i="1"/>
  <c r="S182" i="1"/>
  <c r="S184" i="1"/>
  <c r="S190" i="1"/>
  <c r="S195" i="1"/>
  <c r="S196" i="1"/>
  <c r="S202" i="1"/>
  <c r="S208" i="1"/>
  <c r="S220" i="1"/>
  <c r="S232" i="1"/>
  <c r="S236" i="1"/>
  <c r="S238" i="1"/>
  <c r="S241" i="1"/>
  <c r="S242" i="1"/>
  <c r="S244" i="1"/>
  <c r="S255" i="1"/>
  <c r="S256" i="1"/>
  <c r="S262" i="1"/>
  <c r="S268" i="1"/>
  <c r="S278" i="1"/>
  <c r="T15" i="1"/>
  <c r="T16" i="1"/>
  <c r="T22" i="1"/>
  <c r="T25" i="1"/>
  <c r="T27" i="1"/>
  <c r="T28" i="1"/>
  <c r="T37" i="1"/>
  <c r="T40" i="1"/>
  <c r="T41" i="1"/>
  <c r="T46" i="1"/>
  <c r="T49" i="1"/>
  <c r="T51" i="1"/>
  <c r="T53" i="1"/>
  <c r="T56" i="1"/>
  <c r="T60" i="1"/>
  <c r="T61" i="1"/>
  <c r="T64" i="1"/>
  <c r="T70" i="1"/>
  <c r="T72" i="1"/>
  <c r="T82" i="1"/>
  <c r="T86" i="1"/>
  <c r="T88" i="1"/>
  <c r="T99" i="1"/>
  <c r="T101" i="1"/>
  <c r="T104" i="1"/>
  <c r="T106" i="1"/>
  <c r="T109" i="1"/>
  <c r="T110" i="1"/>
  <c r="T112" i="1"/>
  <c r="T118" i="1"/>
  <c r="T121" i="1"/>
  <c r="T124" i="1"/>
  <c r="T125" i="1"/>
  <c r="T128" i="1"/>
  <c r="T130" i="1"/>
  <c r="T133" i="1"/>
  <c r="T134" i="1"/>
  <c r="T145" i="1"/>
  <c r="T147" i="1"/>
  <c r="T148" i="1"/>
  <c r="T154" i="1"/>
  <c r="T156" i="1"/>
  <c r="T157" i="1"/>
  <c r="T169" i="1"/>
  <c r="T173" i="1"/>
  <c r="T178" i="1"/>
  <c r="T184" i="1"/>
  <c r="T188" i="1"/>
  <c r="T192" i="1"/>
  <c r="T196" i="1"/>
  <c r="T197" i="1"/>
  <c r="T202" i="1"/>
  <c r="T205" i="1"/>
  <c r="T206" i="1"/>
  <c r="T208" i="1"/>
  <c r="T209" i="1"/>
  <c r="T214" i="1"/>
  <c r="T220" i="1"/>
  <c r="T229" i="1"/>
  <c r="T232" i="1"/>
  <c r="T233" i="1"/>
  <c r="T238" i="1"/>
  <c r="T242" i="1"/>
  <c r="T253" i="1"/>
  <c r="T255" i="1"/>
  <c r="T256" i="1"/>
  <c r="T262" i="1"/>
  <c r="T264" i="1"/>
  <c r="T268" i="1"/>
  <c r="T274" i="1"/>
  <c r="T277" i="1"/>
  <c r="T280" i="1"/>
  <c r="U14" i="1"/>
  <c r="U16" i="1"/>
  <c r="U20" i="1"/>
  <c r="U25" i="1"/>
  <c r="U26" i="1"/>
  <c r="U32" i="1"/>
  <c r="U34" i="1"/>
  <c r="U36" i="1"/>
  <c r="U37" i="1"/>
  <c r="U40" i="1"/>
  <c r="U44" i="1"/>
  <c r="U45" i="1"/>
  <c r="U46" i="1"/>
  <c r="U49" i="1"/>
  <c r="U50" i="1"/>
  <c r="U53" i="1"/>
  <c r="U58" i="1"/>
  <c r="U61" i="1"/>
  <c r="U64" i="1"/>
  <c r="U68" i="1"/>
  <c r="U72" i="1"/>
  <c r="U76" i="1"/>
  <c r="U82" i="1"/>
  <c r="U84" i="1"/>
  <c r="U86" i="1"/>
  <c r="U88" i="1"/>
  <c r="U89" i="1"/>
  <c r="U92" i="1"/>
  <c r="U94" i="1"/>
  <c r="U101" i="1"/>
  <c r="U104" i="1"/>
  <c r="U105" i="1"/>
  <c r="U106" i="1"/>
  <c r="U109" i="1"/>
  <c r="U112" i="1"/>
  <c r="U113" i="1"/>
  <c r="U121" i="1"/>
  <c r="U124" i="1"/>
  <c r="U128" i="1"/>
  <c r="U130" i="1"/>
  <c r="U133" i="1"/>
  <c r="U134" i="1"/>
  <c r="U136" i="1"/>
  <c r="U140" i="1"/>
  <c r="U144" i="1"/>
  <c r="U145" i="1"/>
  <c r="U148" i="1"/>
  <c r="U152" i="1"/>
  <c r="U154" i="1"/>
  <c r="U156" i="1"/>
  <c r="U157" i="1"/>
  <c r="U160" i="1"/>
  <c r="U164" i="1"/>
  <c r="U169" i="1"/>
  <c r="U173" i="1"/>
  <c r="U176" i="1"/>
  <c r="U177" i="1"/>
  <c r="U182" i="1"/>
  <c r="U184" i="1"/>
  <c r="U188" i="1"/>
  <c r="U190" i="1"/>
  <c r="U197" i="1"/>
  <c r="U202" i="1"/>
  <c r="U205" i="1"/>
  <c r="U206" i="1"/>
  <c r="U208" i="1"/>
  <c r="U209" i="1"/>
  <c r="U212" i="1"/>
  <c r="U216" i="1"/>
  <c r="U220" i="1"/>
  <c r="U224" i="1"/>
  <c r="U225" i="1"/>
  <c r="U226" i="1"/>
  <c r="U229" i="1"/>
  <c r="U230" i="1"/>
  <c r="U232" i="1"/>
  <c r="U238" i="1"/>
  <c r="U242" i="1"/>
  <c r="U244" i="1"/>
  <c r="U245" i="1"/>
  <c r="U248" i="1"/>
  <c r="U249" i="1"/>
  <c r="U250" i="1"/>
  <c r="U253" i="1"/>
  <c r="U256" i="1"/>
  <c r="U264" i="1"/>
  <c r="U269" i="1"/>
  <c r="U272" i="1"/>
  <c r="U274" i="1"/>
  <c r="U277" i="1"/>
  <c r="AJ14" i="1"/>
  <c r="AR14" i="1" s="1"/>
  <c r="AJ15" i="1"/>
  <c r="AJ16" i="1"/>
  <c r="AJ17" i="1"/>
  <c r="AJ18" i="1"/>
  <c r="AR18" i="1" s="1"/>
  <c r="AJ19" i="1"/>
  <c r="AJ20" i="1"/>
  <c r="AJ21" i="1"/>
  <c r="AJ22" i="1"/>
  <c r="AJ23" i="1"/>
  <c r="AJ24" i="1"/>
  <c r="AJ25" i="1"/>
  <c r="AJ26" i="1"/>
  <c r="AJ27" i="1"/>
  <c r="AR27" i="1" s="1"/>
  <c r="AJ28" i="1"/>
  <c r="AR28" i="1" s="1"/>
  <c r="AJ29" i="1"/>
  <c r="AJ30" i="1"/>
  <c r="AJ31" i="1"/>
  <c r="AJ32" i="1"/>
  <c r="AJ33" i="1"/>
  <c r="AR33" i="1" s="1"/>
  <c r="AJ34" i="1"/>
  <c r="AJ35" i="1"/>
  <c r="AJ36" i="1"/>
  <c r="AJ37" i="1"/>
  <c r="AJ38" i="1"/>
  <c r="AJ39" i="1"/>
  <c r="AR39" i="1" s="1"/>
  <c r="AJ40" i="1"/>
  <c r="AR40" i="1" s="1"/>
  <c r="AJ41" i="1"/>
  <c r="AR41" i="1" s="1"/>
  <c r="AJ42" i="1"/>
  <c r="AJ43" i="1"/>
  <c r="AJ44" i="1"/>
  <c r="AJ45" i="1"/>
  <c r="AJ46" i="1"/>
  <c r="AR46" i="1" s="1"/>
  <c r="AJ47" i="1"/>
  <c r="AJ48" i="1"/>
  <c r="AR48" i="1" s="1"/>
  <c r="AJ49" i="1"/>
  <c r="AJ50" i="1"/>
  <c r="AJ51" i="1"/>
  <c r="AR51" i="1" s="1"/>
  <c r="AJ52" i="1"/>
  <c r="AJ53" i="1"/>
  <c r="AJ54" i="1"/>
  <c r="AR54" i="1" s="1"/>
  <c r="AJ55" i="1"/>
  <c r="AJ56" i="1"/>
  <c r="AJ57" i="1"/>
  <c r="AR57" i="1" s="1"/>
  <c r="AJ58" i="1"/>
  <c r="AJ59" i="1"/>
  <c r="AJ60" i="1"/>
  <c r="AJ61" i="1"/>
  <c r="AJ62" i="1"/>
  <c r="AJ63" i="1"/>
  <c r="AR63" i="1" s="1"/>
  <c r="AJ64" i="1"/>
  <c r="AJ65" i="1"/>
  <c r="AJ66" i="1"/>
  <c r="AJ67" i="1"/>
  <c r="AR67" i="1" s="1"/>
  <c r="AJ68" i="1"/>
  <c r="AJ69" i="1"/>
  <c r="AR69" i="1" s="1"/>
  <c r="AJ70" i="1"/>
  <c r="AJ71" i="1"/>
  <c r="AR71" i="1" s="1"/>
  <c r="AJ72" i="1"/>
  <c r="AJ73" i="1"/>
  <c r="AJ74" i="1"/>
  <c r="AJ75" i="1"/>
  <c r="AR75" i="1" s="1"/>
  <c r="AJ76" i="1"/>
  <c r="AR76" i="1" s="1"/>
  <c r="AJ77" i="1"/>
  <c r="AJ78" i="1"/>
  <c r="AR78" i="1" s="1"/>
  <c r="AJ79" i="1"/>
  <c r="AJ80" i="1"/>
  <c r="AJ81" i="1"/>
  <c r="AR81" i="1" s="1"/>
  <c r="AJ82" i="1"/>
  <c r="AJ83" i="1"/>
  <c r="AR83" i="1" s="1"/>
  <c r="AJ84" i="1"/>
  <c r="AJ85" i="1"/>
  <c r="AJ86" i="1"/>
  <c r="AJ87" i="1"/>
  <c r="AR87" i="1" s="1"/>
  <c r="AJ88" i="1"/>
  <c r="AJ89" i="1"/>
  <c r="AJ90" i="1"/>
  <c r="AJ91" i="1"/>
  <c r="AJ92" i="1"/>
  <c r="AJ93" i="1"/>
  <c r="AR93" i="1" s="1"/>
  <c r="AJ94" i="1"/>
  <c r="AR94" i="1" s="1"/>
  <c r="AJ95" i="1"/>
  <c r="AJ96" i="1"/>
  <c r="AR96" i="1" s="1"/>
  <c r="AJ97" i="1"/>
  <c r="AJ98" i="1"/>
  <c r="AJ99" i="1"/>
  <c r="AR99" i="1" s="1"/>
  <c r="AJ100" i="1"/>
  <c r="AR100" i="1" s="1"/>
  <c r="AJ101" i="1"/>
  <c r="AJ102" i="1"/>
  <c r="AJ103" i="1"/>
  <c r="AJ104" i="1"/>
  <c r="AJ105" i="1"/>
  <c r="AJ106" i="1"/>
  <c r="AR106" i="1" s="1"/>
  <c r="AJ107" i="1"/>
  <c r="AJ108" i="1"/>
  <c r="AJ109" i="1"/>
  <c r="AJ110" i="1"/>
  <c r="AJ111" i="1"/>
  <c r="AR111" i="1" s="1"/>
  <c r="AJ112" i="1"/>
  <c r="AR112" i="1" s="1"/>
  <c r="AJ113" i="1"/>
  <c r="AJ114" i="1"/>
  <c r="AR114" i="1" s="1"/>
  <c r="AJ115" i="1"/>
  <c r="AJ116" i="1"/>
  <c r="AJ117" i="1"/>
  <c r="AJ118" i="1"/>
  <c r="AJ119" i="1"/>
  <c r="AR119" i="1" s="1"/>
  <c r="AJ120" i="1"/>
  <c r="AJ121" i="1"/>
  <c r="AJ122" i="1"/>
  <c r="AJ123" i="1"/>
  <c r="AR123" i="1" s="1"/>
  <c r="AJ124" i="1"/>
  <c r="AR124" i="1" s="1"/>
  <c r="AJ125" i="1"/>
  <c r="AJ126" i="1"/>
  <c r="AR126" i="1" s="1"/>
  <c r="AJ127" i="1"/>
  <c r="AJ128" i="1"/>
  <c r="AR128" i="1" s="1"/>
  <c r="AJ129" i="1"/>
  <c r="AR129" i="1" s="1"/>
  <c r="AJ130" i="1"/>
  <c r="AJ131" i="1"/>
  <c r="AJ132" i="1"/>
  <c r="AR132" i="1" s="1"/>
  <c r="AJ133" i="1"/>
  <c r="AJ134" i="1"/>
  <c r="AJ135" i="1"/>
  <c r="AR135" i="1" s="1"/>
  <c r="AJ136" i="1"/>
  <c r="AJ137" i="1"/>
  <c r="AJ138" i="1"/>
  <c r="AJ139" i="1"/>
  <c r="AJ140" i="1"/>
  <c r="AR140" i="1" s="1"/>
  <c r="AJ141" i="1"/>
  <c r="AR141" i="1" s="1"/>
  <c r="AJ142" i="1"/>
  <c r="AR142" i="1" s="1"/>
  <c r="AJ143" i="1"/>
  <c r="AJ144" i="1"/>
  <c r="AR144" i="1" s="1"/>
  <c r="AJ145" i="1"/>
  <c r="AJ146" i="1"/>
  <c r="AJ147" i="1"/>
  <c r="AR147" i="1" s="1"/>
  <c r="AJ148" i="1"/>
  <c r="AJ149" i="1"/>
  <c r="AJ150" i="1"/>
  <c r="AJ151" i="1"/>
  <c r="AJ152" i="1"/>
  <c r="AJ153" i="1"/>
  <c r="AR153" i="1" s="1"/>
  <c r="AJ154" i="1"/>
  <c r="AJ155" i="1"/>
  <c r="AR155" i="1" s="1"/>
  <c r="AJ156" i="1"/>
  <c r="AJ157" i="1"/>
  <c r="AJ158" i="1"/>
  <c r="AR158" i="1" s="1"/>
  <c r="AJ159" i="1"/>
  <c r="AR159" i="1" s="1"/>
  <c r="AJ160" i="1"/>
  <c r="AJ161" i="1"/>
  <c r="AJ162" i="1"/>
  <c r="AR162" i="1" s="1"/>
  <c r="AJ163" i="1"/>
  <c r="AJ164" i="1"/>
  <c r="AJ165" i="1"/>
  <c r="AJ166" i="1"/>
  <c r="AJ167" i="1"/>
  <c r="AR167" i="1" s="1"/>
  <c r="AJ168" i="1"/>
  <c r="AJ169" i="1"/>
  <c r="AJ170" i="1"/>
  <c r="AJ171" i="1"/>
  <c r="AR171" i="1" s="1"/>
  <c r="AJ172" i="1"/>
  <c r="AR172" i="1" s="1"/>
  <c r="AJ173" i="1"/>
  <c r="AJ174" i="1"/>
  <c r="AR174" i="1" s="1"/>
  <c r="AJ175" i="1"/>
  <c r="AJ176" i="1"/>
  <c r="AJ177" i="1"/>
  <c r="AR177" i="1" s="1"/>
  <c r="AJ178" i="1"/>
  <c r="AJ179" i="1"/>
  <c r="AJ180" i="1"/>
  <c r="AJ181" i="1"/>
  <c r="AJ182" i="1"/>
  <c r="AJ183" i="1"/>
  <c r="AR183" i="1" s="1"/>
  <c r="AJ184" i="1"/>
  <c r="AR184" i="1" s="1"/>
  <c r="AJ185" i="1"/>
  <c r="AR185" i="1" s="1"/>
  <c r="AJ186" i="1"/>
  <c r="AJ187" i="1"/>
  <c r="AJ188" i="1"/>
  <c r="AJ189" i="1"/>
  <c r="AR189" i="1" s="1"/>
  <c r="AJ190" i="1"/>
  <c r="AJ191" i="1"/>
  <c r="AJ192" i="1"/>
  <c r="AR192" i="1" s="1"/>
  <c r="AJ193" i="1"/>
  <c r="AJ194" i="1"/>
  <c r="AJ195" i="1"/>
  <c r="AR195" i="1" s="1"/>
  <c r="AJ196" i="1"/>
  <c r="AR196" i="1" s="1"/>
  <c r="AJ197" i="1"/>
  <c r="AJ198" i="1"/>
  <c r="AR198" i="1" s="1"/>
  <c r="AJ199" i="1"/>
  <c r="AJ200" i="1"/>
  <c r="AJ201" i="1"/>
  <c r="AJ202" i="1"/>
  <c r="AJ203" i="1"/>
  <c r="AJ204" i="1"/>
  <c r="AR204" i="1" s="1"/>
  <c r="AJ205" i="1"/>
  <c r="AJ206" i="1"/>
  <c r="AR206" i="1" s="1"/>
  <c r="AJ207" i="1"/>
  <c r="AR207" i="1" s="1"/>
  <c r="AJ208" i="1"/>
  <c r="AJ209" i="1"/>
  <c r="AJ210" i="1"/>
  <c r="AR210" i="1" s="1"/>
  <c r="AJ211" i="1"/>
  <c r="AJ212" i="1"/>
  <c r="AR212" i="1" s="1"/>
  <c r="AJ213" i="1"/>
  <c r="AJ214" i="1"/>
  <c r="AJ215" i="1"/>
  <c r="AJ216" i="1"/>
  <c r="AJ217" i="1"/>
  <c r="AJ218" i="1"/>
  <c r="AJ219" i="1"/>
  <c r="AR219" i="1" s="1"/>
  <c r="AJ220" i="1"/>
  <c r="AR220" i="1" s="1"/>
  <c r="AJ221" i="1"/>
  <c r="AJ222" i="1"/>
  <c r="AR222" i="1" s="1"/>
  <c r="AJ223" i="1"/>
  <c r="AJ224" i="1"/>
  <c r="AJ225" i="1"/>
  <c r="AR225" i="1" s="1"/>
  <c r="AJ226" i="1"/>
  <c r="AJ227" i="1"/>
  <c r="AJ228" i="1"/>
  <c r="AJ229" i="1"/>
  <c r="AJ230" i="1"/>
  <c r="AJ231" i="1"/>
  <c r="AR231" i="1" s="1"/>
  <c r="AJ232" i="1"/>
  <c r="AJ233" i="1"/>
  <c r="AJ234" i="1"/>
  <c r="AR234" i="1" s="1"/>
  <c r="AJ235" i="1"/>
  <c r="AJ236" i="1"/>
  <c r="AR236" i="1" s="1"/>
  <c r="AJ237" i="1"/>
  <c r="AR237" i="1" s="1"/>
  <c r="AJ238" i="1"/>
  <c r="AR238" i="1" s="1"/>
  <c r="AJ239" i="1"/>
  <c r="AJ240" i="1"/>
  <c r="AJ241" i="1"/>
  <c r="AJ242" i="1"/>
  <c r="AJ243" i="1"/>
  <c r="AR243" i="1" s="1"/>
  <c r="AJ244" i="1"/>
  <c r="AJ245" i="1"/>
  <c r="AJ246" i="1"/>
  <c r="AJ247" i="1"/>
  <c r="AJ248" i="1"/>
  <c r="AJ249" i="1"/>
  <c r="AR249" i="1" s="1"/>
  <c r="AJ250" i="1"/>
  <c r="AR250" i="1" s="1"/>
  <c r="AJ251" i="1"/>
  <c r="AR251" i="1" s="1"/>
  <c r="AJ252" i="1"/>
  <c r="AJ253" i="1"/>
  <c r="AJ254" i="1"/>
  <c r="AJ255" i="1"/>
  <c r="AR255" i="1" s="1"/>
  <c r="AJ256" i="1"/>
  <c r="AJ257" i="1"/>
  <c r="AJ258" i="1"/>
  <c r="AJ259" i="1"/>
  <c r="AJ260" i="1"/>
  <c r="AJ261" i="1"/>
  <c r="AJ262" i="1"/>
  <c r="AR262" i="1" s="1"/>
  <c r="AJ263" i="1"/>
  <c r="AJ264" i="1"/>
  <c r="AR264" i="1" s="1"/>
  <c r="AJ265" i="1"/>
  <c r="AJ266" i="1"/>
  <c r="AJ267" i="1"/>
  <c r="AR267" i="1" s="1"/>
  <c r="AJ268" i="1"/>
  <c r="AJ269" i="1"/>
  <c r="AJ270" i="1"/>
  <c r="AR270" i="1" s="1"/>
  <c r="AJ271" i="1"/>
  <c r="AJ272" i="1"/>
  <c r="AJ273" i="1"/>
  <c r="AJ274" i="1"/>
  <c r="AJ275" i="1"/>
  <c r="AR275" i="1" s="1"/>
  <c r="AJ276" i="1"/>
  <c r="AJ277" i="1"/>
  <c r="AJ278" i="1"/>
  <c r="AJ279" i="1"/>
  <c r="AR279" i="1" s="1"/>
  <c r="AJ280" i="1"/>
  <c r="AK14" i="1"/>
  <c r="AK15" i="1"/>
  <c r="AK16" i="1"/>
  <c r="AK17" i="1"/>
  <c r="AK18" i="1"/>
  <c r="AM18" i="1" s="1"/>
  <c r="AN18" i="1" s="1"/>
  <c r="AK19" i="1"/>
  <c r="AM19" i="1" s="1"/>
  <c r="AN19" i="1" s="1"/>
  <c r="AK20" i="1"/>
  <c r="AK21" i="1"/>
  <c r="AK22" i="1"/>
  <c r="AK23" i="1"/>
  <c r="AM23" i="1" s="1"/>
  <c r="AN23" i="1" s="1"/>
  <c r="AK24" i="1"/>
  <c r="AK25" i="1"/>
  <c r="AM25" i="1" s="1"/>
  <c r="AN25" i="1" s="1"/>
  <c r="AK26" i="1"/>
  <c r="AK27" i="1"/>
  <c r="AM27" i="1" s="1"/>
  <c r="AN27" i="1" s="1"/>
  <c r="AP27" i="1" s="1"/>
  <c r="AK28" i="1"/>
  <c r="AK29" i="1"/>
  <c r="AK30" i="1"/>
  <c r="AM30" i="1" s="1"/>
  <c r="AN30" i="1" s="1"/>
  <c r="AK31" i="1"/>
  <c r="AM31" i="1" s="1"/>
  <c r="AN31" i="1" s="1"/>
  <c r="AO31" i="1" s="1"/>
  <c r="AK32" i="1"/>
  <c r="AK33" i="1"/>
  <c r="AK34" i="1"/>
  <c r="AK35" i="1"/>
  <c r="AK36" i="1"/>
  <c r="AK37" i="1"/>
  <c r="AK38" i="1"/>
  <c r="AK39" i="1"/>
  <c r="AK40" i="1"/>
  <c r="AK41" i="1"/>
  <c r="AK42" i="1"/>
  <c r="AM42" i="1" s="1"/>
  <c r="AN42" i="1" s="1"/>
  <c r="AK43" i="1"/>
  <c r="AK44" i="1"/>
  <c r="AK45" i="1"/>
  <c r="AM45" i="1" s="1"/>
  <c r="AN45" i="1" s="1"/>
  <c r="AK46" i="1"/>
  <c r="AK47" i="1"/>
  <c r="AM47" i="1" s="1"/>
  <c r="AN47" i="1" s="1"/>
  <c r="AO47" i="1" s="1"/>
  <c r="AK48" i="1"/>
  <c r="AK49" i="1"/>
  <c r="AK50" i="1"/>
  <c r="AK51" i="1"/>
  <c r="AK52" i="1"/>
  <c r="AK53" i="1"/>
  <c r="AK54" i="1"/>
  <c r="AM54" i="1" s="1"/>
  <c r="AN54" i="1" s="1"/>
  <c r="AK55" i="1"/>
  <c r="AM55" i="1" s="1"/>
  <c r="AN55" i="1" s="1"/>
  <c r="AK56" i="1"/>
  <c r="AK57" i="1"/>
  <c r="AK58" i="1"/>
  <c r="AK59" i="1"/>
  <c r="AK60" i="1"/>
  <c r="AK61" i="1"/>
  <c r="AM61" i="1" s="1"/>
  <c r="AK62" i="1"/>
  <c r="AK63" i="1"/>
  <c r="AM63" i="1" s="1"/>
  <c r="AN63" i="1" s="1"/>
  <c r="AK64" i="1"/>
  <c r="AK65" i="1"/>
  <c r="AK66" i="1"/>
  <c r="AM66" i="1" s="1"/>
  <c r="AN66" i="1" s="1"/>
  <c r="AK67" i="1"/>
  <c r="AK68" i="1"/>
  <c r="AK69" i="1"/>
  <c r="AK70" i="1"/>
  <c r="AK71" i="1"/>
  <c r="AK72" i="1"/>
  <c r="AK73" i="1"/>
  <c r="AM73" i="1" s="1"/>
  <c r="AN73" i="1" s="1"/>
  <c r="AK74" i="1"/>
  <c r="AK75" i="1"/>
  <c r="AK76" i="1"/>
  <c r="AK77" i="1"/>
  <c r="AK78" i="1"/>
  <c r="AM78" i="1" s="1"/>
  <c r="AN78" i="1" s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M90" i="1" s="1"/>
  <c r="AN90" i="1" s="1"/>
  <c r="AK91" i="1"/>
  <c r="AM91" i="1" s="1"/>
  <c r="AN91" i="1" s="1"/>
  <c r="AK92" i="1"/>
  <c r="AM92" i="1" s="1"/>
  <c r="AN92" i="1" s="1"/>
  <c r="AK93" i="1"/>
  <c r="AM93" i="1" s="1"/>
  <c r="AN93" i="1" s="1"/>
  <c r="AK94" i="1"/>
  <c r="AK95" i="1"/>
  <c r="AK96" i="1"/>
  <c r="AK97" i="1"/>
  <c r="AM97" i="1" s="1"/>
  <c r="AN97" i="1" s="1"/>
  <c r="AK98" i="1"/>
  <c r="AK99" i="1"/>
  <c r="AK100" i="1"/>
  <c r="AK101" i="1"/>
  <c r="AK102" i="1"/>
  <c r="AM102" i="1" s="1"/>
  <c r="AN102" i="1" s="1"/>
  <c r="AK103" i="1"/>
  <c r="AK104" i="1"/>
  <c r="AK105" i="1"/>
  <c r="AK106" i="1"/>
  <c r="AK107" i="1"/>
  <c r="AK108" i="1"/>
  <c r="AK109" i="1"/>
  <c r="AK110" i="1"/>
  <c r="AK111" i="1"/>
  <c r="AM111" i="1" s="1"/>
  <c r="AN111" i="1" s="1"/>
  <c r="AO111" i="1" s="1"/>
  <c r="AK112" i="1"/>
  <c r="AK113" i="1"/>
  <c r="AK114" i="1"/>
  <c r="AM114" i="1" s="1"/>
  <c r="AN114" i="1" s="1"/>
  <c r="AK115" i="1"/>
  <c r="AK116" i="1"/>
  <c r="AK117" i="1"/>
  <c r="AK118" i="1"/>
  <c r="AK119" i="1"/>
  <c r="AK120" i="1"/>
  <c r="AK121" i="1"/>
  <c r="AM121" i="1" s="1"/>
  <c r="AN121" i="1" s="1"/>
  <c r="AK122" i="1"/>
  <c r="AK123" i="1"/>
  <c r="AK124" i="1"/>
  <c r="AK125" i="1"/>
  <c r="AK126" i="1"/>
  <c r="AM126" i="1" s="1"/>
  <c r="AN126" i="1" s="1"/>
  <c r="AK127" i="1"/>
  <c r="AM127" i="1" s="1"/>
  <c r="AN127" i="1" s="1"/>
  <c r="AK128" i="1"/>
  <c r="AK129" i="1"/>
  <c r="AK130" i="1"/>
  <c r="AK131" i="1"/>
  <c r="AK132" i="1"/>
  <c r="AK133" i="1"/>
  <c r="AK134" i="1"/>
  <c r="AK135" i="1"/>
  <c r="AM135" i="1" s="1"/>
  <c r="AN135" i="1" s="1"/>
  <c r="AK136" i="1"/>
  <c r="AK137" i="1"/>
  <c r="AK138" i="1"/>
  <c r="AM138" i="1" s="1"/>
  <c r="AN138" i="1" s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M150" i="1" s="1"/>
  <c r="AN150" i="1" s="1"/>
  <c r="AK151" i="1"/>
  <c r="AM151" i="1" s="1"/>
  <c r="AN151" i="1" s="1"/>
  <c r="AK152" i="1"/>
  <c r="AK153" i="1"/>
  <c r="AM153" i="1" s="1"/>
  <c r="AN153" i="1" s="1"/>
  <c r="AK154" i="1"/>
  <c r="AK155" i="1"/>
  <c r="AK156" i="1"/>
  <c r="AK157" i="1"/>
  <c r="AM157" i="1" s="1"/>
  <c r="AN157" i="1" s="1"/>
  <c r="AO157" i="1" s="1"/>
  <c r="AK158" i="1"/>
  <c r="AK159" i="1"/>
  <c r="AK160" i="1"/>
  <c r="AK161" i="1"/>
  <c r="AK162" i="1"/>
  <c r="AK163" i="1"/>
  <c r="AM163" i="1" s="1"/>
  <c r="AN163" i="1" s="1"/>
  <c r="AK164" i="1"/>
  <c r="AK165" i="1"/>
  <c r="AK166" i="1"/>
  <c r="AK167" i="1"/>
  <c r="AK168" i="1"/>
  <c r="AK169" i="1"/>
  <c r="AK170" i="1"/>
  <c r="AK171" i="1"/>
  <c r="AM171" i="1" s="1"/>
  <c r="AN171" i="1" s="1"/>
  <c r="AK172" i="1"/>
  <c r="AK173" i="1"/>
  <c r="AK174" i="1"/>
  <c r="AM174" i="1" s="1"/>
  <c r="AN174" i="1" s="1"/>
  <c r="AK175" i="1"/>
  <c r="AM175" i="1" s="1"/>
  <c r="AN175" i="1" s="1"/>
  <c r="AK176" i="1"/>
  <c r="AK177" i="1"/>
  <c r="AK178" i="1"/>
  <c r="AK179" i="1"/>
  <c r="AK180" i="1"/>
  <c r="AK181" i="1"/>
  <c r="AK182" i="1"/>
  <c r="AK183" i="1"/>
  <c r="AK184" i="1"/>
  <c r="AK185" i="1"/>
  <c r="AK186" i="1"/>
  <c r="AM186" i="1" s="1"/>
  <c r="AN186" i="1" s="1"/>
  <c r="AK187" i="1"/>
  <c r="AM187" i="1" s="1"/>
  <c r="AN187" i="1" s="1"/>
  <c r="AK188" i="1"/>
  <c r="AK189" i="1"/>
  <c r="AM189" i="1" s="1"/>
  <c r="AN189" i="1" s="1"/>
  <c r="AK190" i="1"/>
  <c r="AK191" i="1"/>
  <c r="AK192" i="1"/>
  <c r="AK193" i="1"/>
  <c r="AK194" i="1"/>
  <c r="AK195" i="1"/>
  <c r="AK196" i="1"/>
  <c r="AK197" i="1"/>
  <c r="AK198" i="1"/>
  <c r="AK199" i="1"/>
  <c r="AM199" i="1" s="1"/>
  <c r="AN199" i="1" s="1"/>
  <c r="AK200" i="1"/>
  <c r="AK201" i="1"/>
  <c r="AK202" i="1"/>
  <c r="AK203" i="1"/>
  <c r="AK204" i="1"/>
  <c r="AK205" i="1"/>
  <c r="AK206" i="1"/>
  <c r="AK207" i="1"/>
  <c r="AK208" i="1"/>
  <c r="AK209" i="1"/>
  <c r="AK210" i="1"/>
  <c r="AM210" i="1" s="1"/>
  <c r="AN210" i="1" s="1"/>
  <c r="AK211" i="1"/>
  <c r="AM211" i="1" s="1"/>
  <c r="AN211" i="1" s="1"/>
  <c r="AK212" i="1"/>
  <c r="AK213" i="1"/>
  <c r="AK214" i="1"/>
  <c r="AK215" i="1"/>
  <c r="AK216" i="1"/>
  <c r="AK217" i="1"/>
  <c r="AM217" i="1" s="1"/>
  <c r="AN217" i="1" s="1"/>
  <c r="AK218" i="1"/>
  <c r="AK219" i="1"/>
  <c r="AM219" i="1" s="1"/>
  <c r="AN219" i="1" s="1"/>
  <c r="AK220" i="1"/>
  <c r="AK221" i="1"/>
  <c r="AK222" i="1"/>
  <c r="AM222" i="1" s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M235" i="1" s="1"/>
  <c r="AN235" i="1" s="1"/>
  <c r="AK236" i="1"/>
  <c r="AK237" i="1"/>
  <c r="AM237" i="1" s="1"/>
  <c r="AN237" i="1" s="1"/>
  <c r="AO237" i="1" s="1"/>
  <c r="AK238" i="1"/>
  <c r="AK239" i="1"/>
  <c r="AK240" i="1"/>
  <c r="AK241" i="1"/>
  <c r="AM241" i="1" s="1"/>
  <c r="AN241" i="1" s="1"/>
  <c r="AK242" i="1"/>
  <c r="AK243" i="1"/>
  <c r="AK244" i="1"/>
  <c r="AK245" i="1"/>
  <c r="AK246" i="1"/>
  <c r="AM246" i="1" s="1"/>
  <c r="AN246" i="1" s="1"/>
  <c r="AK247" i="1"/>
  <c r="AM247" i="1" s="1"/>
  <c r="AN247" i="1" s="1"/>
  <c r="AK248" i="1"/>
  <c r="AK249" i="1"/>
  <c r="AM249" i="1" s="1"/>
  <c r="AN249" i="1" s="1"/>
  <c r="AO249" i="1" s="1"/>
  <c r="AK250" i="1"/>
  <c r="AK251" i="1"/>
  <c r="AK252" i="1"/>
  <c r="AK253" i="1"/>
  <c r="AK254" i="1"/>
  <c r="AK255" i="1"/>
  <c r="AM255" i="1" s="1"/>
  <c r="AN255" i="1" s="1"/>
  <c r="AK256" i="1"/>
  <c r="AK257" i="1"/>
  <c r="AK258" i="1"/>
  <c r="AM258" i="1" s="1"/>
  <c r="AN258" i="1" s="1"/>
  <c r="AO258" i="1" s="1"/>
  <c r="AK259" i="1"/>
  <c r="AM259" i="1" s="1"/>
  <c r="AN259" i="1" s="1"/>
  <c r="AK260" i="1"/>
  <c r="AK261" i="1"/>
  <c r="AK262" i="1"/>
  <c r="AK263" i="1"/>
  <c r="AK264" i="1"/>
  <c r="AK265" i="1"/>
  <c r="AK266" i="1"/>
  <c r="AK267" i="1"/>
  <c r="AK268" i="1"/>
  <c r="AK269" i="1"/>
  <c r="AK270" i="1"/>
  <c r="AM270" i="1" s="1"/>
  <c r="AN270" i="1" s="1"/>
  <c r="AK271" i="1"/>
  <c r="AK272" i="1"/>
  <c r="AK273" i="1"/>
  <c r="AM273" i="1" s="1"/>
  <c r="AN273" i="1" s="1"/>
  <c r="AK274" i="1"/>
  <c r="AK275" i="1"/>
  <c r="AK276" i="1"/>
  <c r="AK277" i="1"/>
  <c r="AM277" i="1" s="1"/>
  <c r="AN277" i="1" s="1"/>
  <c r="AK278" i="1"/>
  <c r="AK279" i="1"/>
  <c r="AK280" i="1"/>
  <c r="AL14" i="1"/>
  <c r="AM14" i="1" s="1"/>
  <c r="AN14" i="1" s="1"/>
  <c r="AP14" i="1" s="1"/>
  <c r="AL15" i="1"/>
  <c r="AL16" i="1"/>
  <c r="AM16" i="1" s="1"/>
  <c r="AN16" i="1" s="1"/>
  <c r="AO16" i="1" s="1"/>
  <c r="AL17" i="1"/>
  <c r="AL18" i="1"/>
  <c r="AL19" i="1"/>
  <c r="AL20" i="1"/>
  <c r="AM20" i="1" s="1"/>
  <c r="AN20" i="1" s="1"/>
  <c r="AL21" i="1"/>
  <c r="AL22" i="1"/>
  <c r="AM22" i="1" s="1"/>
  <c r="AN22" i="1" s="1"/>
  <c r="AL23" i="1"/>
  <c r="AL24" i="1"/>
  <c r="AL25" i="1"/>
  <c r="AL26" i="1"/>
  <c r="AM26" i="1" s="1"/>
  <c r="AN26" i="1" s="1"/>
  <c r="AP26" i="1" s="1"/>
  <c r="AL27" i="1"/>
  <c r="AL28" i="1"/>
  <c r="AL29" i="1"/>
  <c r="AL30" i="1"/>
  <c r="AL31" i="1"/>
  <c r="AL32" i="1"/>
  <c r="AL33" i="1"/>
  <c r="AL34" i="1"/>
  <c r="AM34" i="1" s="1"/>
  <c r="AN34" i="1" s="1"/>
  <c r="AL35" i="1"/>
  <c r="AL36" i="1"/>
  <c r="AL37" i="1"/>
  <c r="AL38" i="1"/>
  <c r="AM38" i="1" s="1"/>
  <c r="AN38" i="1" s="1"/>
  <c r="AO38" i="1" s="1"/>
  <c r="AL39" i="1"/>
  <c r="AM39" i="1" s="1"/>
  <c r="AN39" i="1" s="1"/>
  <c r="AL40" i="1"/>
  <c r="AL41" i="1"/>
  <c r="AL42" i="1"/>
  <c r="AL43" i="1"/>
  <c r="AL44" i="1"/>
  <c r="AL45" i="1"/>
  <c r="AL46" i="1"/>
  <c r="AL47" i="1"/>
  <c r="AL48" i="1"/>
  <c r="AL49" i="1"/>
  <c r="AL50" i="1"/>
  <c r="AM50" i="1" s="1"/>
  <c r="AN50" i="1" s="1"/>
  <c r="AP50" i="1" s="1"/>
  <c r="AL51" i="1"/>
  <c r="AL52" i="1"/>
  <c r="AM52" i="1" s="1"/>
  <c r="AN52" i="1" s="1"/>
  <c r="AL53" i="1"/>
  <c r="AL54" i="1"/>
  <c r="AL55" i="1"/>
  <c r="AL56" i="1"/>
  <c r="AL57" i="1"/>
  <c r="AL58" i="1"/>
  <c r="AM58" i="1" s="1"/>
  <c r="AN58" i="1" s="1"/>
  <c r="AL59" i="1"/>
  <c r="AL60" i="1"/>
  <c r="AL61" i="1"/>
  <c r="AL62" i="1"/>
  <c r="AM62" i="1" s="1"/>
  <c r="AN62" i="1" s="1"/>
  <c r="AO62" i="1" s="1"/>
  <c r="AL63" i="1"/>
  <c r="AL64" i="1"/>
  <c r="AM64" i="1" s="1"/>
  <c r="AN64" i="1" s="1"/>
  <c r="AO64" i="1" s="1"/>
  <c r="AL65" i="1"/>
  <c r="AL66" i="1"/>
  <c r="AL67" i="1"/>
  <c r="AL68" i="1"/>
  <c r="AL69" i="1"/>
  <c r="AL70" i="1"/>
  <c r="AL71" i="1"/>
  <c r="AL72" i="1"/>
  <c r="AL73" i="1"/>
  <c r="AL74" i="1"/>
  <c r="AM74" i="1" s="1"/>
  <c r="AN74" i="1" s="1"/>
  <c r="AP74" i="1" s="1"/>
  <c r="AL75" i="1"/>
  <c r="AL76" i="1"/>
  <c r="AM76" i="1" s="1"/>
  <c r="AL77" i="1"/>
  <c r="AL78" i="1"/>
  <c r="AL79" i="1"/>
  <c r="AL80" i="1"/>
  <c r="AL81" i="1"/>
  <c r="AL82" i="1"/>
  <c r="AM82" i="1" s="1"/>
  <c r="AN82" i="1" s="1"/>
  <c r="AL83" i="1"/>
  <c r="AL84" i="1"/>
  <c r="AL85" i="1"/>
  <c r="AL86" i="1"/>
  <c r="AM86" i="1" s="1"/>
  <c r="AN86" i="1" s="1"/>
  <c r="AP86" i="1" s="1"/>
  <c r="AL87" i="1"/>
  <c r="AL88" i="1"/>
  <c r="AL89" i="1"/>
  <c r="AL90" i="1"/>
  <c r="AL91" i="1"/>
  <c r="AL92" i="1"/>
  <c r="AL93" i="1"/>
  <c r="AL94" i="1"/>
  <c r="AM94" i="1" s="1"/>
  <c r="AN94" i="1" s="1"/>
  <c r="AL95" i="1"/>
  <c r="AL96" i="1"/>
  <c r="AL97" i="1"/>
  <c r="AL98" i="1"/>
  <c r="AM98" i="1" s="1"/>
  <c r="AN98" i="1" s="1"/>
  <c r="AP98" i="1" s="1"/>
  <c r="AL99" i="1"/>
  <c r="AL100" i="1"/>
  <c r="AM100" i="1" s="1"/>
  <c r="AN100" i="1" s="1"/>
  <c r="AL101" i="1"/>
  <c r="AL102" i="1"/>
  <c r="AL103" i="1"/>
  <c r="AL104" i="1"/>
  <c r="AL105" i="1"/>
  <c r="AL106" i="1"/>
  <c r="AM106" i="1" s="1"/>
  <c r="AN106" i="1" s="1"/>
  <c r="AL107" i="1"/>
  <c r="AL108" i="1"/>
  <c r="AL109" i="1"/>
  <c r="AL110" i="1"/>
  <c r="AM110" i="1" s="1"/>
  <c r="AN110" i="1" s="1"/>
  <c r="AO110" i="1" s="1"/>
  <c r="AL111" i="1"/>
  <c r="AL112" i="1"/>
  <c r="AM112" i="1" s="1"/>
  <c r="AN112" i="1" s="1"/>
  <c r="AL113" i="1"/>
  <c r="AL114" i="1"/>
  <c r="AL115" i="1"/>
  <c r="AL116" i="1"/>
  <c r="AL117" i="1"/>
  <c r="AL118" i="1"/>
  <c r="AM118" i="1" s="1"/>
  <c r="AN118" i="1" s="1"/>
  <c r="AL119" i="1"/>
  <c r="AL120" i="1"/>
  <c r="AL121" i="1"/>
  <c r="AL122" i="1"/>
  <c r="AM122" i="1" s="1"/>
  <c r="AN122" i="1" s="1"/>
  <c r="AQ122" i="1" s="1"/>
  <c r="AL123" i="1"/>
  <c r="AL124" i="1"/>
  <c r="AM124" i="1" s="1"/>
  <c r="AN124" i="1" s="1"/>
  <c r="AL125" i="1"/>
  <c r="AL126" i="1"/>
  <c r="AL127" i="1"/>
  <c r="AL128" i="1"/>
  <c r="AL129" i="1"/>
  <c r="AL130" i="1"/>
  <c r="AM130" i="1" s="1"/>
  <c r="AN130" i="1" s="1"/>
  <c r="AO130" i="1" s="1"/>
  <c r="AL131" i="1"/>
  <c r="AL132" i="1"/>
  <c r="AL133" i="1"/>
  <c r="AL134" i="1"/>
  <c r="AL135" i="1"/>
  <c r="AL136" i="1"/>
  <c r="AM136" i="1" s="1"/>
  <c r="AN136" i="1" s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M148" i="1" s="1"/>
  <c r="AN148" i="1" s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M160" i="1" s="1"/>
  <c r="AN160" i="1" s="1"/>
  <c r="AL161" i="1"/>
  <c r="AL162" i="1"/>
  <c r="AL163" i="1"/>
  <c r="AL164" i="1"/>
  <c r="AL165" i="1"/>
  <c r="AL166" i="1"/>
  <c r="AM166" i="1" s="1"/>
  <c r="AN166" i="1" s="1"/>
  <c r="AL167" i="1"/>
  <c r="AL168" i="1"/>
  <c r="AL169" i="1"/>
  <c r="AL170" i="1"/>
  <c r="AL171" i="1"/>
  <c r="AL172" i="1"/>
  <c r="AM172" i="1" s="1"/>
  <c r="AN172" i="1" s="1"/>
  <c r="AL173" i="1"/>
  <c r="AL174" i="1"/>
  <c r="AL175" i="1"/>
  <c r="AL176" i="1"/>
  <c r="AL177" i="1"/>
  <c r="AL178" i="1"/>
  <c r="AM178" i="1" s="1"/>
  <c r="AN178" i="1" s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M190" i="1" s="1"/>
  <c r="AL191" i="1"/>
  <c r="AL192" i="1"/>
  <c r="AL193" i="1"/>
  <c r="AL194" i="1"/>
  <c r="AL195" i="1"/>
  <c r="AL196" i="1"/>
  <c r="AM196" i="1" s="1"/>
  <c r="AN196" i="1" s="1"/>
  <c r="AL197" i="1"/>
  <c r="AL198" i="1"/>
  <c r="AL199" i="1"/>
  <c r="AL200" i="1"/>
  <c r="AL201" i="1"/>
  <c r="AL202" i="1"/>
  <c r="AM202" i="1" s="1"/>
  <c r="AN202" i="1" s="1"/>
  <c r="AL203" i="1"/>
  <c r="AL204" i="1"/>
  <c r="AL205" i="1"/>
  <c r="AL206" i="1"/>
  <c r="AL207" i="1"/>
  <c r="AL208" i="1"/>
  <c r="AM208" i="1" s="1"/>
  <c r="AN208" i="1" s="1"/>
  <c r="AL209" i="1"/>
  <c r="AL210" i="1"/>
  <c r="AL211" i="1"/>
  <c r="AL212" i="1"/>
  <c r="AM212" i="1" s="1"/>
  <c r="AN212" i="1" s="1"/>
  <c r="AL213" i="1"/>
  <c r="AL214" i="1"/>
  <c r="AM214" i="1" s="1"/>
  <c r="AN214" i="1" s="1"/>
  <c r="AL215" i="1"/>
  <c r="AL216" i="1"/>
  <c r="AL217" i="1"/>
  <c r="AL218" i="1"/>
  <c r="AL219" i="1"/>
  <c r="AL220" i="1"/>
  <c r="AM220" i="1" s="1"/>
  <c r="AN220" i="1" s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M238" i="1" s="1"/>
  <c r="AN238" i="1" s="1"/>
  <c r="AL239" i="1"/>
  <c r="AL240" i="1"/>
  <c r="AL241" i="1"/>
  <c r="AL242" i="1"/>
  <c r="AL243" i="1"/>
  <c r="AL244" i="1"/>
  <c r="AM244" i="1" s="1"/>
  <c r="AN244" i="1" s="1"/>
  <c r="AL245" i="1"/>
  <c r="AL246" i="1"/>
  <c r="AL247" i="1"/>
  <c r="AL248" i="1"/>
  <c r="AL249" i="1"/>
  <c r="AL250" i="1"/>
  <c r="AM250" i="1" s="1"/>
  <c r="AN250" i="1" s="1"/>
  <c r="AL251" i="1"/>
  <c r="AL252" i="1"/>
  <c r="AL253" i="1"/>
  <c r="AL254" i="1"/>
  <c r="AL255" i="1"/>
  <c r="AL256" i="1"/>
  <c r="AM256" i="1" s="1"/>
  <c r="AN256" i="1" s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M268" i="1" s="1"/>
  <c r="AN268" i="1" s="1"/>
  <c r="AL269" i="1"/>
  <c r="AL270" i="1"/>
  <c r="AL271" i="1"/>
  <c r="AL272" i="1"/>
  <c r="AM272" i="1" s="1"/>
  <c r="AN272" i="1" s="1"/>
  <c r="AP272" i="1" s="1"/>
  <c r="AL273" i="1"/>
  <c r="AL274" i="1"/>
  <c r="AL275" i="1"/>
  <c r="AL276" i="1"/>
  <c r="AL277" i="1"/>
  <c r="AL278" i="1"/>
  <c r="AL279" i="1"/>
  <c r="AM279" i="1" s="1"/>
  <c r="AN279" i="1" s="1"/>
  <c r="AL280" i="1"/>
  <c r="AM280" i="1" s="1"/>
  <c r="AN280" i="1" s="1"/>
  <c r="AM21" i="1"/>
  <c r="AN21" i="1" s="1"/>
  <c r="AP21" i="1" s="1"/>
  <c r="AM32" i="1"/>
  <c r="AM43" i="1"/>
  <c r="AN43" i="1" s="1"/>
  <c r="AM44" i="1"/>
  <c r="AN44" i="1" s="1"/>
  <c r="AP44" i="1" s="1"/>
  <c r="AM46" i="1"/>
  <c r="AN46" i="1" s="1"/>
  <c r="AM56" i="1"/>
  <c r="AN56" i="1" s="1"/>
  <c r="AQ56" i="1" s="1"/>
  <c r="AM59" i="1"/>
  <c r="AN59" i="1" s="1"/>
  <c r="AO59" i="1" s="1"/>
  <c r="AM67" i="1"/>
  <c r="AN67" i="1" s="1"/>
  <c r="AM68" i="1"/>
  <c r="AN68" i="1" s="1"/>
  <c r="AQ68" i="1" s="1"/>
  <c r="AM70" i="1"/>
  <c r="AN70" i="1" s="1"/>
  <c r="AM79" i="1"/>
  <c r="AM80" i="1"/>
  <c r="AM81" i="1"/>
  <c r="AN81" i="1" s="1"/>
  <c r="AO81" i="1" s="1"/>
  <c r="AM83" i="1"/>
  <c r="AN83" i="1" s="1"/>
  <c r="AO83" i="1" s="1"/>
  <c r="AM103" i="1"/>
  <c r="AN103" i="1" s="1"/>
  <c r="AO103" i="1" s="1"/>
  <c r="AM104" i="1"/>
  <c r="AN104" i="1" s="1"/>
  <c r="AP104" i="1" s="1"/>
  <c r="AM115" i="1"/>
  <c r="AN115" i="1" s="1"/>
  <c r="AM116" i="1"/>
  <c r="AN116" i="1" s="1"/>
  <c r="AM128" i="1"/>
  <c r="AN128" i="1" s="1"/>
  <c r="AQ128" i="1" s="1"/>
  <c r="AM139" i="1"/>
  <c r="AN139" i="1" s="1"/>
  <c r="AM140" i="1"/>
  <c r="AN140" i="1" s="1"/>
  <c r="AP140" i="1" s="1"/>
  <c r="AM142" i="1"/>
  <c r="AN142" i="1" s="1"/>
  <c r="AO142" i="1" s="1"/>
  <c r="AM152" i="1"/>
  <c r="AN152" i="1" s="1"/>
  <c r="AQ152" i="1" s="1"/>
  <c r="AM154" i="1"/>
  <c r="AN154" i="1" s="1"/>
  <c r="AM162" i="1"/>
  <c r="AN162" i="1" s="1"/>
  <c r="AO162" i="1" s="1"/>
  <c r="AM164" i="1"/>
  <c r="AN164" i="1" s="1"/>
  <c r="AO164" i="1" s="1"/>
  <c r="AM176" i="1"/>
  <c r="AN176" i="1" s="1"/>
  <c r="AM181" i="1"/>
  <c r="AN181" i="1" s="1"/>
  <c r="AM188" i="1"/>
  <c r="AM193" i="1"/>
  <c r="AN193" i="1" s="1"/>
  <c r="AM195" i="1"/>
  <c r="AN195" i="1" s="1"/>
  <c r="AM198" i="1"/>
  <c r="AN198" i="1" s="1"/>
  <c r="AO198" i="1" s="1"/>
  <c r="AM200" i="1"/>
  <c r="AN200" i="1" s="1"/>
  <c r="AO200" i="1" s="1"/>
  <c r="AM213" i="1"/>
  <c r="AN213" i="1" s="1"/>
  <c r="AO213" i="1" s="1"/>
  <c r="AM223" i="1"/>
  <c r="AN223" i="1" s="1"/>
  <c r="AM224" i="1"/>
  <c r="AN224" i="1" s="1"/>
  <c r="AQ224" i="1" s="1"/>
  <c r="AM226" i="1"/>
  <c r="AN226" i="1" s="1"/>
  <c r="AM231" i="1"/>
  <c r="AN231" i="1" s="1"/>
  <c r="AM234" i="1"/>
  <c r="AN234" i="1" s="1"/>
  <c r="AM236" i="1"/>
  <c r="AN236" i="1" s="1"/>
  <c r="AM253" i="1"/>
  <c r="AN253" i="1" s="1"/>
  <c r="AO253" i="1" s="1"/>
  <c r="AM260" i="1"/>
  <c r="AN260" i="1" s="1"/>
  <c r="AO260" i="1" s="1"/>
  <c r="AM262" i="1"/>
  <c r="AN262" i="1" s="1"/>
  <c r="AM271" i="1"/>
  <c r="AN271" i="1" s="1"/>
  <c r="AM274" i="1"/>
  <c r="AN274" i="1" s="1"/>
  <c r="AN32" i="1"/>
  <c r="AQ32" i="1" s="1"/>
  <c r="AN61" i="1"/>
  <c r="AP61" i="1" s="1"/>
  <c r="AN76" i="1"/>
  <c r="AN79" i="1"/>
  <c r="AN80" i="1"/>
  <c r="AP80" i="1" s="1"/>
  <c r="AN188" i="1"/>
  <c r="AO188" i="1" s="1"/>
  <c r="AN190" i="1"/>
  <c r="AP190" i="1" s="1"/>
  <c r="AN222" i="1"/>
  <c r="AO222" i="1" s="1"/>
  <c r="AP152" i="1"/>
  <c r="AP188" i="1"/>
  <c r="AP213" i="1"/>
  <c r="AQ38" i="1"/>
  <c r="AQ83" i="1"/>
  <c r="AQ93" i="1"/>
  <c r="AQ98" i="1"/>
  <c r="AQ188" i="1"/>
  <c r="AQ200" i="1"/>
  <c r="AR16" i="1"/>
  <c r="AR17" i="1"/>
  <c r="AR19" i="1"/>
  <c r="AR20" i="1"/>
  <c r="AR21" i="1"/>
  <c r="AR22" i="1"/>
  <c r="AR23" i="1"/>
  <c r="AR24" i="1"/>
  <c r="AR25" i="1"/>
  <c r="AR26" i="1"/>
  <c r="AR29" i="1"/>
  <c r="AR30" i="1"/>
  <c r="AR31" i="1"/>
  <c r="AR32" i="1"/>
  <c r="AR34" i="1"/>
  <c r="AR35" i="1"/>
  <c r="AR36" i="1"/>
  <c r="AR37" i="1"/>
  <c r="AR38" i="1"/>
  <c r="AR42" i="1"/>
  <c r="AR43" i="1"/>
  <c r="AR44" i="1"/>
  <c r="AR45" i="1"/>
  <c r="AR47" i="1"/>
  <c r="AR49" i="1"/>
  <c r="AR50" i="1"/>
  <c r="AR52" i="1"/>
  <c r="AR53" i="1"/>
  <c r="AR55" i="1"/>
  <c r="AR56" i="1"/>
  <c r="AR58" i="1"/>
  <c r="AR59" i="1"/>
  <c r="AR60" i="1"/>
  <c r="AR61" i="1"/>
  <c r="AR62" i="1"/>
  <c r="AR64" i="1"/>
  <c r="AR65" i="1"/>
  <c r="AR66" i="1"/>
  <c r="AR68" i="1"/>
  <c r="AR70" i="1"/>
  <c r="AR72" i="1"/>
  <c r="AR73" i="1"/>
  <c r="AR74" i="1"/>
  <c r="AR77" i="1"/>
  <c r="AR79" i="1"/>
  <c r="AR82" i="1"/>
  <c r="AR84" i="1"/>
  <c r="AR85" i="1"/>
  <c r="AR86" i="1"/>
  <c r="AR88" i="1"/>
  <c r="AR89" i="1"/>
  <c r="AR90" i="1"/>
  <c r="AR91" i="1"/>
  <c r="AR92" i="1"/>
  <c r="AR95" i="1"/>
  <c r="AR97" i="1"/>
  <c r="AR98" i="1"/>
  <c r="AR101" i="1"/>
  <c r="AR102" i="1"/>
  <c r="AR103" i="1"/>
  <c r="AR104" i="1"/>
  <c r="AR105" i="1"/>
  <c r="AR107" i="1"/>
  <c r="AR108" i="1"/>
  <c r="AR109" i="1"/>
  <c r="AR110" i="1"/>
  <c r="AR113" i="1"/>
  <c r="AR115" i="1"/>
  <c r="AR116" i="1"/>
  <c r="AR117" i="1"/>
  <c r="AR118" i="1"/>
  <c r="AR120" i="1"/>
  <c r="AR121" i="1"/>
  <c r="AR122" i="1"/>
  <c r="AR125" i="1"/>
  <c r="AR127" i="1"/>
  <c r="AR130" i="1"/>
  <c r="AR131" i="1"/>
  <c r="AR133" i="1"/>
  <c r="AR134" i="1"/>
  <c r="AR136" i="1"/>
  <c r="AR137" i="1"/>
  <c r="AR138" i="1"/>
  <c r="AR139" i="1"/>
  <c r="AR143" i="1"/>
  <c r="AR145" i="1"/>
  <c r="AR146" i="1"/>
  <c r="AR148" i="1"/>
  <c r="AR149" i="1"/>
  <c r="AR150" i="1"/>
  <c r="AR151" i="1"/>
  <c r="AR152" i="1"/>
  <c r="AR154" i="1"/>
  <c r="AR156" i="1"/>
  <c r="AR157" i="1"/>
  <c r="AR160" i="1"/>
  <c r="AR161" i="1"/>
  <c r="AR163" i="1"/>
  <c r="AR164" i="1"/>
  <c r="AR165" i="1"/>
  <c r="AR166" i="1"/>
  <c r="AR168" i="1"/>
  <c r="AR169" i="1"/>
  <c r="AR170" i="1"/>
  <c r="AR173" i="1"/>
  <c r="AR175" i="1"/>
  <c r="AR176" i="1"/>
  <c r="AR178" i="1"/>
  <c r="AR179" i="1"/>
  <c r="AR180" i="1"/>
  <c r="AR181" i="1"/>
  <c r="AR182" i="1"/>
  <c r="AR186" i="1"/>
  <c r="AR187" i="1"/>
  <c r="AR188" i="1"/>
  <c r="AR190" i="1"/>
  <c r="AR191" i="1"/>
  <c r="AR193" i="1"/>
  <c r="AR194" i="1"/>
  <c r="AR197" i="1"/>
  <c r="AR199" i="1"/>
  <c r="AR200" i="1"/>
  <c r="AR201" i="1"/>
  <c r="AR202" i="1"/>
  <c r="AR203" i="1"/>
  <c r="AR205" i="1"/>
  <c r="AR208" i="1"/>
  <c r="AR209" i="1"/>
  <c r="AR211" i="1"/>
  <c r="AR213" i="1"/>
  <c r="AR214" i="1"/>
  <c r="AR215" i="1"/>
  <c r="AR216" i="1"/>
  <c r="AR217" i="1"/>
  <c r="AR218" i="1"/>
  <c r="AR221" i="1"/>
  <c r="AR223" i="1"/>
  <c r="AR224" i="1"/>
  <c r="AR226" i="1"/>
  <c r="AR227" i="1"/>
  <c r="AR228" i="1"/>
  <c r="AR229" i="1"/>
  <c r="AR230" i="1"/>
  <c r="AR232" i="1"/>
  <c r="AR233" i="1"/>
  <c r="AR235" i="1"/>
  <c r="AR239" i="1"/>
  <c r="AR240" i="1"/>
  <c r="AR241" i="1"/>
  <c r="AR242" i="1"/>
  <c r="AR244" i="1"/>
  <c r="AR245" i="1"/>
  <c r="AR246" i="1"/>
  <c r="AR247" i="1"/>
  <c r="AR248" i="1"/>
  <c r="AR252" i="1"/>
  <c r="AR253" i="1"/>
  <c r="AR254" i="1"/>
  <c r="AR256" i="1"/>
  <c r="AR257" i="1"/>
  <c r="AR258" i="1"/>
  <c r="AR259" i="1"/>
  <c r="AR260" i="1"/>
  <c r="AR261" i="1"/>
  <c r="AR263" i="1"/>
  <c r="AR265" i="1"/>
  <c r="AR266" i="1"/>
  <c r="AR268" i="1"/>
  <c r="AR269" i="1"/>
  <c r="AR271" i="1"/>
  <c r="AR272" i="1"/>
  <c r="AR273" i="1"/>
  <c r="AR274" i="1"/>
  <c r="AR276" i="1"/>
  <c r="AR277" i="1"/>
  <c r="AR278" i="1"/>
  <c r="AR280" i="1"/>
  <c r="G232" i="2" l="1"/>
  <c r="G224" i="2"/>
  <c r="G144" i="2"/>
  <c r="AB357" i="1"/>
  <c r="AF357" i="1" s="1"/>
  <c r="AG357" i="1" s="1"/>
  <c r="AH357" i="1" s="1"/>
  <c r="AF356" i="1"/>
  <c r="AG356" i="1" s="1"/>
  <c r="AH356" i="1" s="1"/>
  <c r="AV357" i="1"/>
  <c r="AT357" i="1"/>
  <c r="J356" i="1"/>
  <c r="K356" i="1" s="1"/>
  <c r="L356" i="1" s="1"/>
  <c r="F357" i="1"/>
  <c r="J357" i="1" s="1"/>
  <c r="K357" i="1" s="1"/>
  <c r="L357" i="1" s="1"/>
  <c r="AU346" i="1"/>
  <c r="E346" i="1"/>
  <c r="AT345" i="1"/>
  <c r="I346" i="1"/>
  <c r="AV345" i="1"/>
  <c r="AF345" i="1"/>
  <c r="AG345" i="1" s="1"/>
  <c r="AH345" i="1" s="1"/>
  <c r="AB346" i="1"/>
  <c r="AF346" i="1" s="1"/>
  <c r="AG346" i="1" s="1"/>
  <c r="AH346" i="1" s="1"/>
  <c r="J345" i="1"/>
  <c r="K345" i="1" s="1"/>
  <c r="L345" i="1" s="1"/>
  <c r="F346" i="1"/>
  <c r="J346" i="1" s="1"/>
  <c r="K346" i="1" s="1"/>
  <c r="L346" i="1" s="1"/>
  <c r="G104" i="2"/>
  <c r="G64" i="2"/>
  <c r="H32" i="2"/>
  <c r="AV335" i="1"/>
  <c r="K344" i="2" s="1"/>
  <c r="I336" i="1"/>
  <c r="AT335" i="1"/>
  <c r="I344" i="2" s="1"/>
  <c r="AF335" i="1"/>
  <c r="AG335" i="1" s="1"/>
  <c r="AH335" i="1" s="1"/>
  <c r="AB336" i="1"/>
  <c r="AF336" i="1" s="1"/>
  <c r="AG336" i="1" s="1"/>
  <c r="AH336" i="1" s="1"/>
  <c r="G27" i="2"/>
  <c r="G90" i="2"/>
  <c r="H38" i="2"/>
  <c r="H26" i="2"/>
  <c r="AA324" i="1"/>
  <c r="Z325" i="1"/>
  <c r="AU324" i="1"/>
  <c r="AV323" i="1"/>
  <c r="AT323" i="1"/>
  <c r="I324" i="1"/>
  <c r="AF323" i="1"/>
  <c r="AG323" i="1" s="1"/>
  <c r="AH323" i="1" s="1"/>
  <c r="AB324" i="1"/>
  <c r="E326" i="1"/>
  <c r="D327" i="1"/>
  <c r="F324" i="1"/>
  <c r="J323" i="1"/>
  <c r="K323" i="1" s="1"/>
  <c r="L323" i="1" s="1"/>
  <c r="H129" i="2"/>
  <c r="H121" i="2"/>
  <c r="H81" i="2"/>
  <c r="G22" i="2"/>
  <c r="G233" i="2"/>
  <c r="G137" i="2"/>
  <c r="H126" i="2"/>
  <c r="G113" i="2"/>
  <c r="G105" i="2"/>
  <c r="G150" i="2"/>
  <c r="H52" i="2"/>
  <c r="H44" i="2"/>
  <c r="H223" i="2"/>
  <c r="H215" i="2"/>
  <c r="H199" i="2"/>
  <c r="H159" i="2"/>
  <c r="H151" i="2"/>
  <c r="H127" i="2"/>
  <c r="H79" i="2"/>
  <c r="H71" i="2"/>
  <c r="H45" i="2"/>
  <c r="G231" i="2"/>
  <c r="AA316" i="1"/>
  <c r="AU316" i="1"/>
  <c r="Z317" i="1"/>
  <c r="AB315" i="1"/>
  <c r="AF315" i="1" s="1"/>
  <c r="AG315" i="1" s="1"/>
  <c r="AH315" i="1" s="1"/>
  <c r="G317" i="1"/>
  <c r="J317" i="1" s="1"/>
  <c r="K317" i="1" s="1"/>
  <c r="L317" i="1" s="1"/>
  <c r="J316" i="1"/>
  <c r="K316" i="1" s="1"/>
  <c r="L316" i="1" s="1"/>
  <c r="I316" i="1"/>
  <c r="AT315" i="1"/>
  <c r="AV315" i="1"/>
  <c r="G238" i="2"/>
  <c r="H214" i="2"/>
  <c r="H206" i="2"/>
  <c r="H198" i="2"/>
  <c r="H182" i="2"/>
  <c r="H150" i="2"/>
  <c r="H134" i="2"/>
  <c r="G63" i="2"/>
  <c r="H56" i="2"/>
  <c r="H40" i="2"/>
  <c r="G33" i="2"/>
  <c r="G237" i="2"/>
  <c r="H133" i="2"/>
  <c r="H125" i="2"/>
  <c r="G94" i="2"/>
  <c r="H77" i="2"/>
  <c r="H116" i="2"/>
  <c r="H219" i="2"/>
  <c r="H203" i="2"/>
  <c r="H195" i="2"/>
  <c r="H155" i="2"/>
  <c r="G146" i="2"/>
  <c r="G116" i="2"/>
  <c r="H89" i="2"/>
  <c r="G84" i="2"/>
  <c r="H83" i="2"/>
  <c r="G68" i="2"/>
  <c r="G30" i="2"/>
  <c r="H210" i="2"/>
  <c r="H202" i="2"/>
  <c r="H194" i="2"/>
  <c r="H186" i="2"/>
  <c r="H178" i="2"/>
  <c r="G75" i="2"/>
  <c r="G239" i="2"/>
  <c r="AQ289" i="1"/>
  <c r="AO289" i="1"/>
  <c r="AP287" i="1"/>
  <c r="AO282" i="1"/>
  <c r="AQ282" i="1"/>
  <c r="AO287" i="1"/>
  <c r="H50" i="2"/>
  <c r="H46" i="2"/>
  <c r="G21" i="2"/>
  <c r="G139" i="2"/>
  <c r="G131" i="2"/>
  <c r="G127" i="2"/>
  <c r="H123" i="2"/>
  <c r="G86" i="2"/>
  <c r="G74" i="2"/>
  <c r="G70" i="2"/>
  <c r="G54" i="2"/>
  <c r="H51" i="2"/>
  <c r="G42" i="2"/>
  <c r="H39" i="2"/>
  <c r="H107" i="2"/>
  <c r="H137" i="2"/>
  <c r="G39" i="2"/>
  <c r="H31" i="2"/>
  <c r="H237" i="2"/>
  <c r="H229" i="2"/>
  <c r="G153" i="2"/>
  <c r="G149" i="2"/>
  <c r="H108" i="2"/>
  <c r="H92" i="2"/>
  <c r="G60" i="2"/>
  <c r="G48" i="2"/>
  <c r="G121" i="2"/>
  <c r="G117" i="2"/>
  <c r="G24" i="2"/>
  <c r="G85" i="2"/>
  <c r="H82" i="2"/>
  <c r="G81" i="2"/>
  <c r="H78" i="2"/>
  <c r="G73" i="2"/>
  <c r="G45" i="2"/>
  <c r="H37" i="2"/>
  <c r="G118" i="2"/>
  <c r="H110" i="2"/>
  <c r="H102" i="2"/>
  <c r="H98" i="2"/>
  <c r="I304" i="1"/>
  <c r="E303" i="1"/>
  <c r="D304" i="1"/>
  <c r="G57" i="2"/>
  <c r="G229" i="2"/>
  <c r="H225" i="2"/>
  <c r="H197" i="2"/>
  <c r="H193" i="2"/>
  <c r="H189" i="2"/>
  <c r="H185" i="2"/>
  <c r="H181" i="2"/>
  <c r="H177" i="2"/>
  <c r="H169" i="2"/>
  <c r="H165" i="2"/>
  <c r="H161" i="2"/>
  <c r="H157" i="2"/>
  <c r="H153" i="2"/>
  <c r="G132" i="2"/>
  <c r="G111" i="2"/>
  <c r="G107" i="2"/>
  <c r="G103" i="2"/>
  <c r="G69" i="2"/>
  <c r="G65" i="2"/>
  <c r="G36" i="2"/>
  <c r="H33" i="2"/>
  <c r="H28" i="2"/>
  <c r="H234" i="2"/>
  <c r="G230" i="2"/>
  <c r="G225" i="2"/>
  <c r="G201" i="2"/>
  <c r="G189" i="2"/>
  <c r="G165" i="2"/>
  <c r="G99" i="2"/>
  <c r="G95" i="2"/>
  <c r="G91" i="2"/>
  <c r="G78" i="2"/>
  <c r="H74" i="2"/>
  <c r="H58" i="2"/>
  <c r="G234" i="2"/>
  <c r="H230" i="2"/>
  <c r="H104" i="2"/>
  <c r="H130" i="2"/>
  <c r="H235" i="2"/>
  <c r="G226" i="2"/>
  <c r="G222" i="2"/>
  <c r="G96" i="2"/>
  <c r="G79" i="2"/>
  <c r="H75" i="2"/>
  <c r="H25" i="2"/>
  <c r="H21" i="2"/>
  <c r="H231" i="2"/>
  <c r="H55" i="2"/>
  <c r="H34" i="2"/>
  <c r="H147" i="2"/>
  <c r="H80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51" i="2"/>
  <c r="H236" i="2"/>
  <c r="G223" i="2"/>
  <c r="G219" i="2"/>
  <c r="G207" i="2"/>
  <c r="G159" i="2"/>
  <c r="G126" i="2"/>
  <c r="H122" i="2"/>
  <c r="G101" i="2"/>
  <c r="H94" i="2"/>
  <c r="H85" i="2"/>
  <c r="G80" i="2"/>
  <c r="H27" i="2"/>
  <c r="H22" i="2"/>
  <c r="G236" i="2"/>
  <c r="G152" i="2"/>
  <c r="H57" i="2"/>
  <c r="E297" i="1"/>
  <c r="D298" i="1"/>
  <c r="J297" i="1"/>
  <c r="K297" i="1" s="1"/>
  <c r="L297" i="1" s="1"/>
  <c r="F298" i="1"/>
  <c r="I297" i="1"/>
  <c r="J291" i="1"/>
  <c r="K291" i="1" s="1"/>
  <c r="L291" i="1" s="1"/>
  <c r="E293" i="1"/>
  <c r="D294" i="1"/>
  <c r="I291" i="1"/>
  <c r="F292" i="1"/>
  <c r="D282" i="1"/>
  <c r="G281" i="1"/>
  <c r="G282" i="1" s="1"/>
  <c r="G283" i="1" s="1"/>
  <c r="G284" i="1" s="1"/>
  <c r="G285" i="1" s="1"/>
  <c r="G286" i="1" s="1"/>
  <c r="G287" i="1" s="1"/>
  <c r="G288" i="1" s="1"/>
  <c r="G289" i="1" s="1"/>
  <c r="I281" i="1"/>
  <c r="F282" i="1"/>
  <c r="E281" i="1"/>
  <c r="H284" i="1"/>
  <c r="H285" i="1" s="1"/>
  <c r="H286" i="1" s="1"/>
  <c r="H287" i="1" s="1"/>
  <c r="H288" i="1" s="1"/>
  <c r="H289" i="1" s="1"/>
  <c r="H48" i="2"/>
  <c r="H49" i="2"/>
  <c r="H54" i="2"/>
  <c r="H60" i="2"/>
  <c r="G148" i="2"/>
  <c r="H101" i="2"/>
  <c r="G59" i="2"/>
  <c r="G53" i="2"/>
  <c r="G47" i="2"/>
  <c r="G41" i="2"/>
  <c r="G35" i="2"/>
  <c r="G29" i="2"/>
  <c r="G23" i="2"/>
  <c r="G235" i="2"/>
  <c r="H224" i="2"/>
  <c r="H211" i="2"/>
  <c r="H207" i="2"/>
  <c r="H190" i="2"/>
  <c r="G177" i="2"/>
  <c r="H173" i="2"/>
  <c r="H148" i="2"/>
  <c r="G143" i="2"/>
  <c r="G133" i="2"/>
  <c r="G122" i="2"/>
  <c r="H119" i="2"/>
  <c r="G112" i="2"/>
  <c r="G106" i="2"/>
  <c r="G100" i="2"/>
  <c r="H86" i="2"/>
  <c r="G289" i="2"/>
  <c r="G285" i="2"/>
  <c r="G281" i="2"/>
  <c r="G277" i="2"/>
  <c r="G273" i="2"/>
  <c r="G269" i="2"/>
  <c r="G265" i="2"/>
  <c r="G261" i="2"/>
  <c r="G257" i="2"/>
  <c r="G253" i="2"/>
  <c r="G249" i="2"/>
  <c r="G245" i="2"/>
  <c r="G241" i="2"/>
  <c r="G195" i="2"/>
  <c r="H97" i="2"/>
  <c r="G55" i="2"/>
  <c r="G49" i="2"/>
  <c r="G43" i="2"/>
  <c r="G37" i="2"/>
  <c r="G31" i="2"/>
  <c r="G25" i="2"/>
  <c r="H238" i="2"/>
  <c r="H232" i="2"/>
  <c r="H221" i="2"/>
  <c r="H204" i="2"/>
  <c r="H200" i="2"/>
  <c r="H187" i="2"/>
  <c r="H183" i="2"/>
  <c r="H166" i="2"/>
  <c r="H145" i="2"/>
  <c r="H131" i="2"/>
  <c r="G119" i="2"/>
  <c r="G114" i="2"/>
  <c r="G108" i="2"/>
  <c r="G97" i="2"/>
  <c r="G92" i="2"/>
  <c r="G87" i="2"/>
  <c r="G76" i="2"/>
  <c r="G71" i="2"/>
  <c r="G66" i="2"/>
  <c r="H226" i="2"/>
  <c r="H174" i="2"/>
  <c r="G61" i="2"/>
  <c r="G282" i="2"/>
  <c r="G242" i="2"/>
  <c r="H227" i="2"/>
  <c r="H217" i="2"/>
  <c r="H213" i="2"/>
  <c r="H196" i="2"/>
  <c r="G183" i="2"/>
  <c r="H179" i="2"/>
  <c r="H162" i="2"/>
  <c r="H158" i="2"/>
  <c r="H154" i="2"/>
  <c r="G145" i="2"/>
  <c r="G135" i="2"/>
  <c r="H109" i="2"/>
  <c r="G102" i="2"/>
  <c r="H93" i="2"/>
  <c r="G82" i="2"/>
  <c r="G72" i="2"/>
  <c r="G56" i="2"/>
  <c r="G50" i="2"/>
  <c r="G44" i="2"/>
  <c r="G38" i="2"/>
  <c r="G32" i="2"/>
  <c r="G26" i="2"/>
  <c r="H239" i="2"/>
  <c r="H233" i="2"/>
  <c r="H228" i="2"/>
  <c r="G213" i="2"/>
  <c r="H209" i="2"/>
  <c r="H192" i="2"/>
  <c r="H188" i="2"/>
  <c r="H175" i="2"/>
  <c r="H171" i="2"/>
  <c r="H146" i="2"/>
  <c r="H142" i="2"/>
  <c r="H141" i="2"/>
  <c r="G120" i="2"/>
  <c r="H115" i="2"/>
  <c r="G109" i="2"/>
  <c r="G93" i="2"/>
  <c r="G88" i="2"/>
  <c r="H67" i="2"/>
  <c r="G62" i="2"/>
  <c r="G287" i="2"/>
  <c r="G283" i="2"/>
  <c r="G279" i="2"/>
  <c r="G275" i="2"/>
  <c r="G271" i="2"/>
  <c r="G267" i="2"/>
  <c r="G263" i="2"/>
  <c r="G259" i="2"/>
  <c r="G255" i="2"/>
  <c r="G251" i="2"/>
  <c r="G247" i="2"/>
  <c r="G243" i="2"/>
  <c r="G228" i="2"/>
  <c r="H222" i="2"/>
  <c r="H218" i="2"/>
  <c r="H205" i="2"/>
  <c r="H201" i="2"/>
  <c r="H184" i="2"/>
  <c r="G171" i="2"/>
  <c r="H167" i="2"/>
  <c r="G151" i="2"/>
  <c r="G115" i="2"/>
  <c r="G98" i="2"/>
  <c r="H95" i="2"/>
  <c r="G77" i="2"/>
  <c r="H73" i="2"/>
  <c r="G67" i="2"/>
  <c r="H208" i="2"/>
  <c r="H149" i="2"/>
  <c r="G246" i="2"/>
  <c r="H59" i="2"/>
  <c r="H53" i="2"/>
  <c r="H47" i="2"/>
  <c r="H41" i="2"/>
  <c r="H35" i="2"/>
  <c r="H29" i="2"/>
  <c r="H23" i="2"/>
  <c r="H163" i="2"/>
  <c r="G147" i="2"/>
  <c r="H143" i="2"/>
  <c r="G125" i="2"/>
  <c r="H112" i="2"/>
  <c r="G110" i="2"/>
  <c r="G89" i="2"/>
  <c r="G83" i="2"/>
  <c r="H69" i="2"/>
  <c r="H63" i="2"/>
  <c r="H106" i="2"/>
  <c r="H99" i="2"/>
  <c r="H191" i="2"/>
  <c r="H170" i="2"/>
  <c r="G286" i="2"/>
  <c r="G278" i="2"/>
  <c r="G274" i="2"/>
  <c r="G270" i="2"/>
  <c r="G266" i="2"/>
  <c r="G262" i="2"/>
  <c r="G258" i="2"/>
  <c r="G254" i="2"/>
  <c r="G250" i="2"/>
  <c r="G58" i="2"/>
  <c r="G52" i="2"/>
  <c r="G46" i="2"/>
  <c r="H42" i="2"/>
  <c r="G40" i="2"/>
  <c r="H36" i="2"/>
  <c r="G34" i="2"/>
  <c r="H30" i="2"/>
  <c r="G28" i="2"/>
  <c r="H24" i="2"/>
  <c r="H118" i="2"/>
  <c r="H113" i="2"/>
  <c r="H70" i="2"/>
  <c r="H65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62" i="2"/>
  <c r="G221" i="2"/>
  <c r="G215" i="2"/>
  <c r="G209" i="2"/>
  <c r="G203" i="2"/>
  <c r="G197" i="2"/>
  <c r="G191" i="2"/>
  <c r="G185" i="2"/>
  <c r="G179" i="2"/>
  <c r="G173" i="2"/>
  <c r="G167" i="2"/>
  <c r="G161" i="2"/>
  <c r="G155" i="2"/>
  <c r="H138" i="2"/>
  <c r="H124" i="2"/>
  <c r="H90" i="2"/>
  <c r="H76" i="2"/>
  <c r="G216" i="2"/>
  <c r="G210" i="2"/>
  <c r="G204" i="2"/>
  <c r="G198" i="2"/>
  <c r="G192" i="2"/>
  <c r="G186" i="2"/>
  <c r="G180" i="2"/>
  <c r="G174" i="2"/>
  <c r="G168" i="2"/>
  <c r="G162" i="2"/>
  <c r="G156" i="2"/>
  <c r="G123" i="2"/>
  <c r="H117" i="2"/>
  <c r="H103" i="2"/>
  <c r="G217" i="2"/>
  <c r="G211" i="2"/>
  <c r="G205" i="2"/>
  <c r="G199" i="2"/>
  <c r="G193" i="2"/>
  <c r="G187" i="2"/>
  <c r="G181" i="2"/>
  <c r="G175" i="2"/>
  <c r="G169" i="2"/>
  <c r="G163" i="2"/>
  <c r="G157" i="2"/>
  <c r="G138" i="2"/>
  <c r="H120" i="2"/>
  <c r="H111" i="2"/>
  <c r="H72" i="2"/>
  <c r="H64" i="2"/>
  <c r="H139" i="2"/>
  <c r="H105" i="2"/>
  <c r="H91" i="2"/>
  <c r="G218" i="2"/>
  <c r="G212" i="2"/>
  <c r="G206" i="2"/>
  <c r="G200" i="2"/>
  <c r="G194" i="2"/>
  <c r="G188" i="2"/>
  <c r="G182" i="2"/>
  <c r="G176" i="2"/>
  <c r="G170" i="2"/>
  <c r="G164" i="2"/>
  <c r="G158" i="2"/>
  <c r="H114" i="2"/>
  <c r="H100" i="2"/>
  <c r="H66" i="2"/>
  <c r="G220" i="2"/>
  <c r="G214" i="2"/>
  <c r="G208" i="2"/>
  <c r="G202" i="2"/>
  <c r="G196" i="2"/>
  <c r="G190" i="2"/>
  <c r="G184" i="2"/>
  <c r="G178" i="2"/>
  <c r="G172" i="2"/>
  <c r="G166" i="2"/>
  <c r="G160" i="2"/>
  <c r="G154" i="2"/>
  <c r="H144" i="2"/>
  <c r="H135" i="2"/>
  <c r="H96" i="2"/>
  <c r="H87" i="2"/>
  <c r="G136" i="2"/>
  <c r="G124" i="2"/>
  <c r="G140" i="2"/>
  <c r="G128" i="2"/>
  <c r="H61" i="2"/>
  <c r="G141" i="2"/>
  <c r="G129" i="2"/>
  <c r="G142" i="2"/>
  <c r="G130" i="2"/>
  <c r="G134" i="2"/>
  <c r="AP20" i="1"/>
  <c r="AQ20" i="1"/>
  <c r="AO23" i="1"/>
  <c r="AP23" i="1"/>
  <c r="AQ92" i="1"/>
  <c r="AP92" i="1"/>
  <c r="AP138" i="1"/>
  <c r="AO138" i="1"/>
  <c r="AQ138" i="1"/>
  <c r="AQ212" i="1"/>
  <c r="AO212" i="1"/>
  <c r="AP212" i="1"/>
  <c r="AM267" i="1"/>
  <c r="AN267" i="1" s="1"/>
  <c r="AO267" i="1" s="1"/>
  <c r="AQ110" i="1"/>
  <c r="AO273" i="1"/>
  <c r="AO153" i="1"/>
  <c r="AO45" i="1"/>
  <c r="U146" i="1"/>
  <c r="T146" i="1"/>
  <c r="S146" i="1"/>
  <c r="S17" i="1"/>
  <c r="T17" i="1"/>
  <c r="AQ104" i="1"/>
  <c r="AO189" i="1"/>
  <c r="AO93" i="1"/>
  <c r="AQ260" i="1"/>
  <c r="AQ14" i="1"/>
  <c r="AP32" i="1"/>
  <c r="AM248" i="1"/>
  <c r="AN248" i="1" s="1"/>
  <c r="AP248" i="1" s="1"/>
  <c r="AQ59" i="1"/>
  <c r="T176" i="1"/>
  <c r="S176" i="1"/>
  <c r="AO190" i="1"/>
  <c r="S77" i="1"/>
  <c r="T77" i="1"/>
  <c r="U267" i="1"/>
  <c r="S267" i="1"/>
  <c r="U231" i="1"/>
  <c r="T231" i="1"/>
  <c r="U171" i="1"/>
  <c r="S171" i="1"/>
  <c r="T171" i="1"/>
  <c r="AQ272" i="1"/>
  <c r="AP164" i="1"/>
  <c r="S233" i="1"/>
  <c r="U233" i="1"/>
  <c r="AQ198" i="1"/>
  <c r="S217" i="1"/>
  <c r="T217" i="1"/>
  <c r="U217" i="1"/>
  <c r="T181" i="1"/>
  <c r="U181" i="1"/>
  <c r="S181" i="1"/>
  <c r="AM243" i="1"/>
  <c r="AN243" i="1" s="1"/>
  <c r="AM207" i="1"/>
  <c r="AN207" i="1" s="1"/>
  <c r="AM183" i="1"/>
  <c r="AN183" i="1" s="1"/>
  <c r="AP183" i="1" s="1"/>
  <c r="AM159" i="1"/>
  <c r="AN159" i="1" s="1"/>
  <c r="AO159" i="1" s="1"/>
  <c r="AM147" i="1"/>
  <c r="AN147" i="1" s="1"/>
  <c r="AM123" i="1"/>
  <c r="AN123" i="1" s="1"/>
  <c r="AM99" i="1"/>
  <c r="AN99" i="1" s="1"/>
  <c r="AM87" i="1"/>
  <c r="AN87" i="1" s="1"/>
  <c r="AM75" i="1"/>
  <c r="AN75" i="1" s="1"/>
  <c r="AP75" i="1" s="1"/>
  <c r="AM51" i="1"/>
  <c r="AN51" i="1" s="1"/>
  <c r="AO51" i="1" s="1"/>
  <c r="AM15" i="1"/>
  <c r="AN15" i="1" s="1"/>
  <c r="AP15" i="1" s="1"/>
  <c r="S97" i="1"/>
  <c r="U97" i="1"/>
  <c r="T97" i="1"/>
  <c r="S266" i="1"/>
  <c r="T266" i="1"/>
  <c r="AQ190" i="1"/>
  <c r="U52" i="1"/>
  <c r="S98" i="1"/>
  <c r="U98" i="1"/>
  <c r="AM261" i="1"/>
  <c r="AN261" i="1" s="1"/>
  <c r="AM225" i="1"/>
  <c r="AN225" i="1" s="1"/>
  <c r="AM201" i="1"/>
  <c r="AN201" i="1" s="1"/>
  <c r="AO201" i="1" s="1"/>
  <c r="AM177" i="1"/>
  <c r="AN177" i="1" s="1"/>
  <c r="AM165" i="1"/>
  <c r="AN165" i="1" s="1"/>
  <c r="AP165" i="1" s="1"/>
  <c r="AM141" i="1"/>
  <c r="AN141" i="1" s="1"/>
  <c r="AM129" i="1"/>
  <c r="AN129" i="1" s="1"/>
  <c r="AM117" i="1"/>
  <c r="AN117" i="1" s="1"/>
  <c r="AM105" i="1"/>
  <c r="AN105" i="1" s="1"/>
  <c r="AM69" i="1"/>
  <c r="AN69" i="1" s="1"/>
  <c r="AM57" i="1"/>
  <c r="AN57" i="1" s="1"/>
  <c r="AM33" i="1"/>
  <c r="AN33" i="1" s="1"/>
  <c r="AP33" i="1" s="1"/>
  <c r="S96" i="1"/>
  <c r="T96" i="1"/>
  <c r="U96" i="1"/>
  <c r="AQ50" i="1"/>
  <c r="U17" i="1"/>
  <c r="T26" i="1"/>
  <c r="S26" i="1"/>
  <c r="AM257" i="1"/>
  <c r="AN257" i="1" s="1"/>
  <c r="AQ257" i="1" s="1"/>
  <c r="AM233" i="1"/>
  <c r="AN233" i="1" s="1"/>
  <c r="AQ233" i="1" s="1"/>
  <c r="AM209" i="1"/>
  <c r="AN209" i="1" s="1"/>
  <c r="AQ209" i="1" s="1"/>
  <c r="AM185" i="1"/>
  <c r="AN185" i="1" s="1"/>
  <c r="AQ185" i="1" s="1"/>
  <c r="AM161" i="1"/>
  <c r="AN161" i="1" s="1"/>
  <c r="AQ161" i="1" s="1"/>
  <c r="AM137" i="1"/>
  <c r="AN137" i="1" s="1"/>
  <c r="AQ137" i="1" s="1"/>
  <c r="AM113" i="1"/>
  <c r="AN113" i="1" s="1"/>
  <c r="AQ113" i="1" s="1"/>
  <c r="AM101" i="1"/>
  <c r="AN101" i="1" s="1"/>
  <c r="AQ101" i="1" s="1"/>
  <c r="AM77" i="1"/>
  <c r="AN77" i="1" s="1"/>
  <c r="AM53" i="1"/>
  <c r="AN53" i="1" s="1"/>
  <c r="AQ53" i="1" s="1"/>
  <c r="AM29" i="1"/>
  <c r="AN29" i="1" s="1"/>
  <c r="AP224" i="1"/>
  <c r="AP68" i="1"/>
  <c r="AQ140" i="1"/>
  <c r="AO224" i="1"/>
  <c r="AM265" i="1"/>
  <c r="AN265" i="1" s="1"/>
  <c r="AP265" i="1" s="1"/>
  <c r="AM229" i="1"/>
  <c r="AN229" i="1" s="1"/>
  <c r="AO229" i="1" s="1"/>
  <c r="AM205" i="1"/>
  <c r="AN205" i="1" s="1"/>
  <c r="AO205" i="1" s="1"/>
  <c r="AM169" i="1"/>
  <c r="AN169" i="1" s="1"/>
  <c r="AM145" i="1"/>
  <c r="AN145" i="1" s="1"/>
  <c r="AM133" i="1"/>
  <c r="AN133" i="1" s="1"/>
  <c r="AO133" i="1" s="1"/>
  <c r="AM109" i="1"/>
  <c r="AN109" i="1" s="1"/>
  <c r="AO109" i="1" s="1"/>
  <c r="AM85" i="1"/>
  <c r="AN85" i="1" s="1"/>
  <c r="AQ85" i="1" s="1"/>
  <c r="AM49" i="1"/>
  <c r="AN49" i="1" s="1"/>
  <c r="AO49" i="1" s="1"/>
  <c r="AM37" i="1"/>
  <c r="AN37" i="1" s="1"/>
  <c r="AM232" i="1"/>
  <c r="AN232" i="1" s="1"/>
  <c r="AM184" i="1"/>
  <c r="AN184" i="1" s="1"/>
  <c r="AM88" i="1"/>
  <c r="AN88" i="1" s="1"/>
  <c r="AP88" i="1" s="1"/>
  <c r="AM40" i="1"/>
  <c r="AN40" i="1" s="1"/>
  <c r="U241" i="1"/>
  <c r="U194" i="1"/>
  <c r="U172" i="1"/>
  <c r="U48" i="1"/>
  <c r="U28" i="1"/>
  <c r="T243" i="1"/>
  <c r="T94" i="1"/>
  <c r="T38" i="1"/>
  <c r="S39" i="1"/>
  <c r="U240" i="1"/>
  <c r="T204" i="1"/>
  <c r="S156" i="1"/>
  <c r="U120" i="1"/>
  <c r="U60" i="1"/>
  <c r="AM275" i="1"/>
  <c r="AN275" i="1" s="1"/>
  <c r="AQ275" i="1" s="1"/>
  <c r="AM263" i="1"/>
  <c r="AN263" i="1" s="1"/>
  <c r="AQ263" i="1" s="1"/>
  <c r="AM251" i="1"/>
  <c r="AN251" i="1" s="1"/>
  <c r="AQ251" i="1" s="1"/>
  <c r="AM239" i="1"/>
  <c r="AN239" i="1" s="1"/>
  <c r="AQ239" i="1" s="1"/>
  <c r="AM227" i="1"/>
  <c r="AN227" i="1" s="1"/>
  <c r="AQ227" i="1" s="1"/>
  <c r="AM215" i="1"/>
  <c r="AN215" i="1" s="1"/>
  <c r="AQ215" i="1" s="1"/>
  <c r="AM203" i="1"/>
  <c r="AN203" i="1" s="1"/>
  <c r="AQ203" i="1" s="1"/>
  <c r="AM191" i="1"/>
  <c r="AN191" i="1" s="1"/>
  <c r="AQ191" i="1" s="1"/>
  <c r="AM179" i="1"/>
  <c r="AN179" i="1" s="1"/>
  <c r="AQ179" i="1" s="1"/>
  <c r="AM167" i="1"/>
  <c r="AN167" i="1" s="1"/>
  <c r="AQ167" i="1" s="1"/>
  <c r="AM155" i="1"/>
  <c r="AN155" i="1" s="1"/>
  <c r="AQ155" i="1" s="1"/>
  <c r="AM143" i="1"/>
  <c r="AN143" i="1" s="1"/>
  <c r="AQ143" i="1" s="1"/>
  <c r="AM131" i="1"/>
  <c r="AN131" i="1" s="1"/>
  <c r="AP131" i="1" s="1"/>
  <c r="AM119" i="1"/>
  <c r="AN119" i="1" s="1"/>
  <c r="AM107" i="1"/>
  <c r="AN107" i="1" s="1"/>
  <c r="AQ107" i="1" s="1"/>
  <c r="AM95" i="1"/>
  <c r="AN95" i="1" s="1"/>
  <c r="AP95" i="1" s="1"/>
  <c r="AM71" i="1"/>
  <c r="AN71" i="1" s="1"/>
  <c r="AM35" i="1"/>
  <c r="AN35" i="1" s="1"/>
  <c r="AP35" i="1" s="1"/>
  <c r="U214" i="1"/>
  <c r="T36" i="1"/>
  <c r="S243" i="1"/>
  <c r="S172" i="1"/>
  <c r="S272" i="1"/>
  <c r="S250" i="1"/>
  <c r="T226" i="1"/>
  <c r="T166" i="1"/>
  <c r="U142" i="1"/>
  <c r="S46" i="1"/>
  <c r="U81" i="1"/>
  <c r="T140" i="1"/>
  <c r="S128" i="1"/>
  <c r="S73" i="1"/>
  <c r="T73" i="1"/>
  <c r="U235" i="1"/>
  <c r="T74" i="1"/>
  <c r="U162" i="1"/>
  <c r="T269" i="1"/>
  <c r="T221" i="1"/>
  <c r="T185" i="1"/>
  <c r="S161" i="1"/>
  <c r="U77" i="1"/>
  <c r="U41" i="1"/>
  <c r="T29" i="1"/>
  <c r="T244" i="1"/>
  <c r="T160" i="1"/>
  <c r="T52" i="1"/>
  <c r="T252" i="1"/>
  <c r="T267" i="1"/>
  <c r="AM269" i="1"/>
  <c r="AN269" i="1" s="1"/>
  <c r="AQ269" i="1" s="1"/>
  <c r="AM245" i="1"/>
  <c r="AN245" i="1" s="1"/>
  <c r="AQ245" i="1" s="1"/>
  <c r="AM221" i="1"/>
  <c r="AN221" i="1" s="1"/>
  <c r="AM197" i="1"/>
  <c r="AN197" i="1" s="1"/>
  <c r="AQ197" i="1" s="1"/>
  <c r="AM173" i="1"/>
  <c r="AN173" i="1" s="1"/>
  <c r="AM149" i="1"/>
  <c r="AN149" i="1" s="1"/>
  <c r="AQ149" i="1" s="1"/>
  <c r="AM125" i="1"/>
  <c r="AN125" i="1" s="1"/>
  <c r="AM89" i="1"/>
  <c r="AN89" i="1" s="1"/>
  <c r="AM65" i="1"/>
  <c r="AN65" i="1" s="1"/>
  <c r="AQ65" i="1" s="1"/>
  <c r="AM41" i="1"/>
  <c r="AN41" i="1" s="1"/>
  <c r="AQ41" i="1" s="1"/>
  <c r="AM17" i="1"/>
  <c r="AN17" i="1" s="1"/>
  <c r="AQ17" i="1" s="1"/>
  <c r="AQ164" i="1"/>
  <c r="AQ80" i="1"/>
  <c r="AR80" i="1"/>
  <c r="U29" i="1"/>
  <c r="T195" i="1"/>
  <c r="T39" i="1"/>
  <c r="U254" i="1"/>
  <c r="S218" i="1"/>
  <c r="S194" i="1"/>
  <c r="U158" i="1"/>
  <c r="U122" i="1"/>
  <c r="T98" i="1"/>
  <c r="T50" i="1"/>
  <c r="U38" i="1"/>
  <c r="U221" i="1"/>
  <c r="U204" i="1"/>
  <c r="U100" i="1"/>
  <c r="T250" i="1"/>
  <c r="T120" i="1"/>
  <c r="S280" i="1"/>
  <c r="S254" i="1"/>
  <c r="Q271" i="1"/>
  <c r="R271" i="1" s="1"/>
  <c r="Q259" i="1"/>
  <c r="R259" i="1" s="1"/>
  <c r="Q247" i="1"/>
  <c r="R247" i="1" s="1"/>
  <c r="Q235" i="1"/>
  <c r="R235" i="1" s="1"/>
  <c r="Q223" i="1"/>
  <c r="R223" i="1" s="1"/>
  <c r="Q211" i="1"/>
  <c r="R211" i="1" s="1"/>
  <c r="Q199" i="1"/>
  <c r="R199" i="1" s="1"/>
  <c r="U199" i="1" s="1"/>
  <c r="Q187" i="1"/>
  <c r="R187" i="1" s="1"/>
  <c r="Q175" i="1"/>
  <c r="R175" i="1" s="1"/>
  <c r="Q163" i="1"/>
  <c r="R163" i="1" s="1"/>
  <c r="Q151" i="1"/>
  <c r="R151" i="1" s="1"/>
  <c r="Q139" i="1"/>
  <c r="R139" i="1" s="1"/>
  <c r="Q127" i="1"/>
  <c r="R127" i="1" s="1"/>
  <c r="Q115" i="1"/>
  <c r="R115" i="1" s="1"/>
  <c r="Q103" i="1"/>
  <c r="R103" i="1" s="1"/>
  <c r="Q91" i="1"/>
  <c r="R91" i="1" s="1"/>
  <c r="Q79" i="1"/>
  <c r="R79" i="1" s="1"/>
  <c r="Q67" i="1"/>
  <c r="R67" i="1" s="1"/>
  <c r="Q55" i="1"/>
  <c r="R55" i="1" s="1"/>
  <c r="S55" i="1" s="1"/>
  <c r="Q43" i="1"/>
  <c r="R43" i="1" s="1"/>
  <c r="Q31" i="1"/>
  <c r="R31" i="1" s="1"/>
  <c r="Q19" i="1"/>
  <c r="R19" i="1" s="1"/>
  <c r="U19" i="1" s="1"/>
  <c r="S264" i="1"/>
  <c r="S204" i="1"/>
  <c r="U218" i="1"/>
  <c r="Q276" i="1"/>
  <c r="R276" i="1" s="1"/>
  <c r="Q228" i="1"/>
  <c r="R228" i="1" s="1"/>
  <c r="Q180" i="1"/>
  <c r="R180" i="1" s="1"/>
  <c r="S180" i="1" s="1"/>
  <c r="Q132" i="1"/>
  <c r="R132" i="1" s="1"/>
  <c r="Q24" i="1"/>
  <c r="R24" i="1" s="1"/>
  <c r="T24" i="1" s="1"/>
  <c r="AQ201" i="1"/>
  <c r="AO141" i="1"/>
  <c r="AQ141" i="1"/>
  <c r="AP141" i="1"/>
  <c r="AP105" i="1"/>
  <c r="AQ105" i="1"/>
  <c r="AO105" i="1"/>
  <c r="AQ57" i="1"/>
  <c r="AO57" i="1"/>
  <c r="AP57" i="1"/>
  <c r="AP102" i="1"/>
  <c r="AQ102" i="1"/>
  <c r="AO102" i="1"/>
  <c r="AP78" i="1"/>
  <c r="AO78" i="1"/>
  <c r="AQ78" i="1"/>
  <c r="AO261" i="1"/>
  <c r="AQ261" i="1"/>
  <c r="AP261" i="1"/>
  <c r="AO177" i="1"/>
  <c r="AP177" i="1"/>
  <c r="AQ177" i="1"/>
  <c r="AO117" i="1"/>
  <c r="AQ117" i="1"/>
  <c r="AP117" i="1"/>
  <c r="AQ33" i="1"/>
  <c r="AO46" i="1"/>
  <c r="AP46" i="1"/>
  <c r="AQ46" i="1"/>
  <c r="AO94" i="1"/>
  <c r="AQ94" i="1"/>
  <c r="AP94" i="1"/>
  <c r="AO225" i="1"/>
  <c r="AQ225" i="1"/>
  <c r="AP225" i="1"/>
  <c r="AO165" i="1"/>
  <c r="AQ129" i="1"/>
  <c r="AO129" i="1"/>
  <c r="AP129" i="1"/>
  <c r="AP69" i="1"/>
  <c r="AQ69" i="1"/>
  <c r="AO69" i="1"/>
  <c r="AO236" i="1"/>
  <c r="AQ236" i="1"/>
  <c r="AP236" i="1"/>
  <c r="AP67" i="1"/>
  <c r="AQ67" i="1"/>
  <c r="AO67" i="1"/>
  <c r="AP42" i="1"/>
  <c r="AO42" i="1"/>
  <c r="AQ42" i="1"/>
  <c r="AO19" i="1"/>
  <c r="AQ19" i="1"/>
  <c r="AP19" i="1"/>
  <c r="AP66" i="1"/>
  <c r="AQ66" i="1"/>
  <c r="AO66" i="1"/>
  <c r="AO270" i="1"/>
  <c r="AQ270" i="1"/>
  <c r="AO186" i="1"/>
  <c r="AQ186" i="1"/>
  <c r="AO150" i="1"/>
  <c r="AQ150" i="1"/>
  <c r="AP126" i="1"/>
  <c r="AO126" i="1"/>
  <c r="AQ126" i="1"/>
  <c r="AP90" i="1"/>
  <c r="AO90" i="1"/>
  <c r="AQ90" i="1"/>
  <c r="AO54" i="1"/>
  <c r="AQ54" i="1"/>
  <c r="AO18" i="1"/>
  <c r="AQ18" i="1"/>
  <c r="AO246" i="1"/>
  <c r="AQ246" i="1"/>
  <c r="AO114" i="1"/>
  <c r="AQ114" i="1"/>
  <c r="AO234" i="1"/>
  <c r="AQ234" i="1"/>
  <c r="AO125" i="1"/>
  <c r="AQ125" i="1"/>
  <c r="AP125" i="1"/>
  <c r="AP39" i="1"/>
  <c r="AO39" i="1"/>
  <c r="AQ39" i="1"/>
  <c r="AO210" i="1"/>
  <c r="AQ210" i="1"/>
  <c r="AO174" i="1"/>
  <c r="AQ174" i="1"/>
  <c r="AP176" i="1"/>
  <c r="AQ176" i="1"/>
  <c r="AO176" i="1"/>
  <c r="AP116" i="1"/>
  <c r="AQ116" i="1"/>
  <c r="AP63" i="1"/>
  <c r="AQ63" i="1"/>
  <c r="AO221" i="1"/>
  <c r="AP221" i="1"/>
  <c r="AQ221" i="1"/>
  <c r="AP115" i="1"/>
  <c r="AQ115" i="1"/>
  <c r="AO115" i="1"/>
  <c r="AO40" i="1"/>
  <c r="AQ40" i="1"/>
  <c r="AO207" i="1"/>
  <c r="AQ207" i="1"/>
  <c r="AQ75" i="1"/>
  <c r="AO35" i="1"/>
  <c r="AQ35" i="1"/>
  <c r="AP30" i="1"/>
  <c r="AQ30" i="1"/>
  <c r="AO30" i="1"/>
  <c r="AO71" i="1"/>
  <c r="AP71" i="1"/>
  <c r="AQ71" i="1"/>
  <c r="AQ258" i="1"/>
  <c r="AQ213" i="1"/>
  <c r="AQ47" i="1"/>
  <c r="AQ29" i="1"/>
  <c r="AP200" i="1"/>
  <c r="AP142" i="1"/>
  <c r="AP93" i="1"/>
  <c r="AP56" i="1"/>
  <c r="AO107" i="1"/>
  <c r="AO248" i="1"/>
  <c r="AQ26" i="1"/>
  <c r="AP260" i="1"/>
  <c r="AP47" i="1"/>
  <c r="AO27" i="1"/>
  <c r="AQ249" i="1"/>
  <c r="AQ142" i="1"/>
  <c r="AQ45" i="1"/>
  <c r="AQ23" i="1"/>
  <c r="AP249" i="1"/>
  <c r="AP189" i="1"/>
  <c r="AP83" i="1"/>
  <c r="AO155" i="1"/>
  <c r="AO63" i="1"/>
  <c r="AO21" i="1"/>
  <c r="AQ111" i="1"/>
  <c r="AQ86" i="1"/>
  <c r="AQ44" i="1"/>
  <c r="AQ21" i="1"/>
  <c r="AP81" i="1"/>
  <c r="AP45" i="1"/>
  <c r="AO61" i="1"/>
  <c r="AP128" i="1"/>
  <c r="AP237" i="1"/>
  <c r="AR15" i="1"/>
  <c r="AQ237" i="1"/>
  <c r="AQ81" i="1"/>
  <c r="AQ62" i="1"/>
  <c r="AO50" i="1"/>
  <c r="AO128" i="1"/>
  <c r="AO116" i="1"/>
  <c r="AO80" i="1"/>
  <c r="AO68" i="1"/>
  <c r="AO32" i="1"/>
  <c r="AO20" i="1"/>
  <c r="AQ273" i="1"/>
  <c r="AM28" i="1"/>
  <c r="AN28" i="1" s="1"/>
  <c r="AP28" i="1" s="1"/>
  <c r="AQ162" i="1"/>
  <c r="AM276" i="1"/>
  <c r="AN276" i="1" s="1"/>
  <c r="AM264" i="1"/>
  <c r="AN264" i="1" s="1"/>
  <c r="AM252" i="1"/>
  <c r="AN252" i="1" s="1"/>
  <c r="AO252" i="1" s="1"/>
  <c r="AM240" i="1"/>
  <c r="AN240" i="1" s="1"/>
  <c r="AO240" i="1" s="1"/>
  <c r="AM228" i="1"/>
  <c r="AN228" i="1" s="1"/>
  <c r="AM216" i="1"/>
  <c r="AN216" i="1" s="1"/>
  <c r="AM204" i="1"/>
  <c r="AN204" i="1" s="1"/>
  <c r="AP204" i="1" s="1"/>
  <c r="AM192" i="1"/>
  <c r="AN192" i="1" s="1"/>
  <c r="AO192" i="1" s="1"/>
  <c r="AM180" i="1"/>
  <c r="AN180" i="1" s="1"/>
  <c r="AM168" i="1"/>
  <c r="AN168" i="1" s="1"/>
  <c r="AQ168" i="1" s="1"/>
  <c r="AM156" i="1"/>
  <c r="AN156" i="1" s="1"/>
  <c r="AO156" i="1" s="1"/>
  <c r="AM144" i="1"/>
  <c r="AN144" i="1" s="1"/>
  <c r="AQ144" i="1" s="1"/>
  <c r="AM132" i="1"/>
  <c r="AN132" i="1" s="1"/>
  <c r="AO132" i="1" s="1"/>
  <c r="AM120" i="1"/>
  <c r="AN120" i="1" s="1"/>
  <c r="AM108" i="1"/>
  <c r="AN108" i="1" s="1"/>
  <c r="AO108" i="1" s="1"/>
  <c r="AM96" i="1"/>
  <c r="AN96" i="1" s="1"/>
  <c r="AO96" i="1" s="1"/>
  <c r="AM84" i="1"/>
  <c r="AN84" i="1" s="1"/>
  <c r="AP84" i="1" s="1"/>
  <c r="AM72" i="1"/>
  <c r="AN72" i="1" s="1"/>
  <c r="AM60" i="1"/>
  <c r="AN60" i="1" s="1"/>
  <c r="AP60" i="1" s="1"/>
  <c r="AM48" i="1"/>
  <c r="AN48" i="1" s="1"/>
  <c r="AQ48" i="1" s="1"/>
  <c r="AM36" i="1"/>
  <c r="AN36" i="1" s="1"/>
  <c r="AM24" i="1"/>
  <c r="AN24" i="1" s="1"/>
  <c r="AP24" i="1" s="1"/>
  <c r="AM278" i="1"/>
  <c r="AN278" i="1" s="1"/>
  <c r="AP278" i="1" s="1"/>
  <c r="AM266" i="1"/>
  <c r="AN266" i="1" s="1"/>
  <c r="AP266" i="1" s="1"/>
  <c r="AM254" i="1"/>
  <c r="AN254" i="1" s="1"/>
  <c r="AP254" i="1" s="1"/>
  <c r="AM242" i="1"/>
  <c r="AN242" i="1" s="1"/>
  <c r="AM230" i="1"/>
  <c r="AN230" i="1" s="1"/>
  <c r="AP230" i="1" s="1"/>
  <c r="AM218" i="1"/>
  <c r="AN218" i="1" s="1"/>
  <c r="AP218" i="1" s="1"/>
  <c r="AM206" i="1"/>
  <c r="AN206" i="1" s="1"/>
  <c r="AP206" i="1" s="1"/>
  <c r="AM194" i="1"/>
  <c r="AN194" i="1" s="1"/>
  <c r="AM182" i="1"/>
  <c r="AN182" i="1" s="1"/>
  <c r="AP182" i="1" s="1"/>
  <c r="AM170" i="1"/>
  <c r="AN170" i="1" s="1"/>
  <c r="AP170" i="1" s="1"/>
  <c r="AM158" i="1"/>
  <c r="AN158" i="1" s="1"/>
  <c r="AP158" i="1" s="1"/>
  <c r="AM146" i="1"/>
  <c r="AN146" i="1" s="1"/>
  <c r="AP146" i="1" s="1"/>
  <c r="AM134" i="1"/>
  <c r="AN134" i="1" s="1"/>
  <c r="AO134" i="1" s="1"/>
  <c r="AQ222" i="1"/>
  <c r="AQ189" i="1"/>
  <c r="AQ153" i="1"/>
  <c r="AQ74" i="1"/>
  <c r="AP273" i="1"/>
  <c r="AP153" i="1"/>
  <c r="AP59" i="1"/>
  <c r="AO272" i="1"/>
  <c r="AO152" i="1"/>
  <c r="AO76" i="1"/>
  <c r="AP76" i="1"/>
  <c r="AQ76" i="1"/>
  <c r="AQ28" i="1"/>
  <c r="AP58" i="1"/>
  <c r="AQ58" i="1"/>
  <c r="AO58" i="1"/>
  <c r="AP263" i="1"/>
  <c r="AO191" i="1"/>
  <c r="AO256" i="1"/>
  <c r="AP256" i="1"/>
  <c r="AQ256" i="1"/>
  <c r="AO160" i="1"/>
  <c r="AP160" i="1"/>
  <c r="AQ160" i="1"/>
  <c r="AQ127" i="1"/>
  <c r="AO127" i="1"/>
  <c r="AP127" i="1"/>
  <c r="AP250" i="1"/>
  <c r="AQ250" i="1"/>
  <c r="AO250" i="1"/>
  <c r="AO232" i="1"/>
  <c r="AP232" i="1"/>
  <c r="AQ232" i="1"/>
  <c r="AP133" i="1"/>
  <c r="AQ133" i="1"/>
  <c r="AP22" i="1"/>
  <c r="AO22" i="1"/>
  <c r="AQ22" i="1"/>
  <c r="AP215" i="1"/>
  <c r="AO143" i="1"/>
  <c r="AO220" i="1"/>
  <c r="AP220" i="1"/>
  <c r="AQ220" i="1"/>
  <c r="AQ187" i="1"/>
  <c r="AO187" i="1"/>
  <c r="AP187" i="1"/>
  <c r="AP96" i="1"/>
  <c r="AO231" i="1"/>
  <c r="AP231" i="1"/>
  <c r="AQ231" i="1"/>
  <c r="AQ211" i="1"/>
  <c r="AO211" i="1"/>
  <c r="AP211" i="1"/>
  <c r="AO171" i="1"/>
  <c r="AP171" i="1"/>
  <c r="AQ171" i="1"/>
  <c r="AQ151" i="1"/>
  <c r="AO151" i="1"/>
  <c r="AP151" i="1"/>
  <c r="AP130" i="1"/>
  <c r="AQ130" i="1"/>
  <c r="AP73" i="1"/>
  <c r="AQ73" i="1"/>
  <c r="AO73" i="1"/>
  <c r="AO135" i="1"/>
  <c r="AP135" i="1"/>
  <c r="AQ135" i="1"/>
  <c r="AO119" i="1"/>
  <c r="AQ119" i="1"/>
  <c r="AQ43" i="1"/>
  <c r="AO43" i="1"/>
  <c r="AP43" i="1"/>
  <c r="AP229" i="1"/>
  <c r="AO169" i="1"/>
  <c r="AP169" i="1"/>
  <c r="AQ169" i="1"/>
  <c r="AQ55" i="1"/>
  <c r="AO55" i="1"/>
  <c r="AP55" i="1"/>
  <c r="AO37" i="1"/>
  <c r="AP37" i="1"/>
  <c r="AQ37" i="1"/>
  <c r="AO48" i="1"/>
  <c r="AP48" i="1"/>
  <c r="AQ131" i="1"/>
  <c r="AQ266" i="1"/>
  <c r="AP251" i="1"/>
  <c r="AP167" i="1"/>
  <c r="AP156" i="1"/>
  <c r="AQ156" i="1"/>
  <c r="AO124" i="1"/>
  <c r="AP124" i="1"/>
  <c r="AQ124" i="1"/>
  <c r="AP267" i="1"/>
  <c r="AQ267" i="1"/>
  <c r="AQ247" i="1"/>
  <c r="AO247" i="1"/>
  <c r="AP247" i="1"/>
  <c r="AP226" i="1"/>
  <c r="AQ226" i="1"/>
  <c r="AO226" i="1"/>
  <c r="AP166" i="1"/>
  <c r="AQ166" i="1"/>
  <c r="AO166" i="1"/>
  <c r="AO147" i="1"/>
  <c r="AP147" i="1"/>
  <c r="AQ147" i="1"/>
  <c r="AO106" i="1"/>
  <c r="AP106" i="1"/>
  <c r="AQ106" i="1"/>
  <c r="AO88" i="1"/>
  <c r="AQ88" i="1"/>
  <c r="AP70" i="1"/>
  <c r="AQ70" i="1"/>
  <c r="AO70" i="1"/>
  <c r="AQ95" i="1"/>
  <c r="AP203" i="1"/>
  <c r="AO275" i="1"/>
  <c r="AO179" i="1"/>
  <c r="AQ240" i="1"/>
  <c r="AO91" i="1"/>
  <c r="AQ91" i="1"/>
  <c r="AP91" i="1"/>
  <c r="AO265" i="1"/>
  <c r="AQ265" i="1"/>
  <c r="AO145" i="1"/>
  <c r="AP145" i="1"/>
  <c r="AQ145" i="1"/>
  <c r="AP87" i="1"/>
  <c r="AO87" i="1"/>
  <c r="AQ87" i="1"/>
  <c r="AO34" i="1"/>
  <c r="AP34" i="1"/>
  <c r="AQ34" i="1"/>
  <c r="AP119" i="1"/>
  <c r="AO218" i="1"/>
  <c r="AO208" i="1"/>
  <c r="AP208" i="1"/>
  <c r="AQ208" i="1"/>
  <c r="AQ175" i="1"/>
  <c r="AO175" i="1"/>
  <c r="AP175" i="1"/>
  <c r="AO144" i="1"/>
  <c r="AP144" i="1"/>
  <c r="AP64" i="1"/>
  <c r="AQ64" i="1"/>
  <c r="AP16" i="1"/>
  <c r="AQ16" i="1"/>
  <c r="AP262" i="1"/>
  <c r="AQ262" i="1"/>
  <c r="AO262" i="1"/>
  <c r="AO243" i="1"/>
  <c r="AP243" i="1"/>
  <c r="AQ243" i="1"/>
  <c r="AP202" i="1"/>
  <c r="AQ202" i="1"/>
  <c r="AO202" i="1"/>
  <c r="AO184" i="1"/>
  <c r="AP184" i="1"/>
  <c r="AQ184" i="1"/>
  <c r="AP85" i="1"/>
  <c r="AO85" i="1"/>
  <c r="AP49" i="1"/>
  <c r="AQ49" i="1"/>
  <c r="AP239" i="1"/>
  <c r="AO170" i="1"/>
  <c r="AQ271" i="1"/>
  <c r="AO271" i="1"/>
  <c r="AP271" i="1"/>
  <c r="AQ235" i="1"/>
  <c r="AO235" i="1"/>
  <c r="AP235" i="1"/>
  <c r="AO241" i="1"/>
  <c r="AP241" i="1"/>
  <c r="AQ241" i="1"/>
  <c r="AO183" i="1"/>
  <c r="AQ183" i="1"/>
  <c r="AQ163" i="1"/>
  <c r="AO163" i="1"/>
  <c r="AP163" i="1"/>
  <c r="AO123" i="1"/>
  <c r="AP123" i="1"/>
  <c r="AQ123" i="1"/>
  <c r="AQ103" i="1"/>
  <c r="AP103" i="1"/>
  <c r="AO244" i="1"/>
  <c r="AP244" i="1"/>
  <c r="AQ244" i="1"/>
  <c r="AO196" i="1"/>
  <c r="AP196" i="1"/>
  <c r="AQ196" i="1"/>
  <c r="AO148" i="1"/>
  <c r="AP148" i="1"/>
  <c r="AQ148" i="1"/>
  <c r="AP100" i="1"/>
  <c r="AO100" i="1"/>
  <c r="AQ100" i="1"/>
  <c r="AO52" i="1"/>
  <c r="AP52" i="1"/>
  <c r="AQ52" i="1"/>
  <c r="AQ254" i="1"/>
  <c r="AP191" i="1"/>
  <c r="AO263" i="1"/>
  <c r="AO215" i="1"/>
  <c r="AO280" i="1"/>
  <c r="AP280" i="1"/>
  <c r="AQ280" i="1"/>
  <c r="AP238" i="1"/>
  <c r="AQ238" i="1"/>
  <c r="AO238" i="1"/>
  <c r="AO181" i="1"/>
  <c r="AP181" i="1"/>
  <c r="AQ181" i="1"/>
  <c r="AO121" i="1"/>
  <c r="AP121" i="1"/>
  <c r="AQ121" i="1"/>
  <c r="AP82" i="1"/>
  <c r="AQ82" i="1"/>
  <c r="AO82" i="1"/>
  <c r="AO193" i="1"/>
  <c r="AP193" i="1"/>
  <c r="AQ193" i="1"/>
  <c r="AQ139" i="1"/>
  <c r="AO139" i="1"/>
  <c r="AP139" i="1"/>
  <c r="AQ79" i="1"/>
  <c r="AO79" i="1"/>
  <c r="AP79" i="1"/>
  <c r="AQ60" i="1"/>
  <c r="AQ31" i="1"/>
  <c r="AP31" i="1"/>
  <c r="AQ199" i="1"/>
  <c r="AO199" i="1"/>
  <c r="AP199" i="1"/>
  <c r="AP99" i="1"/>
  <c r="AO99" i="1"/>
  <c r="AQ99" i="1"/>
  <c r="AO122" i="1"/>
  <c r="AP122" i="1"/>
  <c r="AO269" i="1"/>
  <c r="AP269" i="1"/>
  <c r="AO257" i="1"/>
  <c r="AP257" i="1"/>
  <c r="AO245" i="1"/>
  <c r="AP245" i="1"/>
  <c r="AO233" i="1"/>
  <c r="AP233" i="1"/>
  <c r="AO209" i="1"/>
  <c r="AP209" i="1"/>
  <c r="AO197" i="1"/>
  <c r="AP197" i="1"/>
  <c r="AO185" i="1"/>
  <c r="AP185" i="1"/>
  <c r="AO161" i="1"/>
  <c r="AP161" i="1"/>
  <c r="AO149" i="1"/>
  <c r="AP149" i="1"/>
  <c r="AO137" i="1"/>
  <c r="AP137" i="1"/>
  <c r="AO113" i="1"/>
  <c r="AP113" i="1"/>
  <c r="AP101" i="1"/>
  <c r="AO101" i="1"/>
  <c r="AO65" i="1"/>
  <c r="AO53" i="1"/>
  <c r="AP53" i="1"/>
  <c r="AO41" i="1"/>
  <c r="AP41" i="1"/>
  <c r="AP17" i="1"/>
  <c r="AQ170" i="1"/>
  <c r="AO167" i="1"/>
  <c r="AO268" i="1"/>
  <c r="AP268" i="1"/>
  <c r="AQ268" i="1"/>
  <c r="AO112" i="1"/>
  <c r="AP112" i="1"/>
  <c r="AQ112" i="1"/>
  <c r="AO279" i="1"/>
  <c r="AP279" i="1"/>
  <c r="AQ279" i="1"/>
  <c r="AQ259" i="1"/>
  <c r="AO259" i="1"/>
  <c r="AP259" i="1"/>
  <c r="AO219" i="1"/>
  <c r="AP219" i="1"/>
  <c r="AQ219" i="1"/>
  <c r="AP178" i="1"/>
  <c r="AQ178" i="1"/>
  <c r="AO178" i="1"/>
  <c r="AO118" i="1"/>
  <c r="AP118" i="1"/>
  <c r="AQ118" i="1"/>
  <c r="AQ278" i="1"/>
  <c r="AQ248" i="1"/>
  <c r="AQ194" i="1"/>
  <c r="AP275" i="1"/>
  <c r="AP227" i="1"/>
  <c r="AP143" i="1"/>
  <c r="AP107" i="1"/>
  <c r="AO254" i="1"/>
  <c r="AO277" i="1"/>
  <c r="AP277" i="1"/>
  <c r="AQ277" i="1"/>
  <c r="AO217" i="1"/>
  <c r="AP217" i="1"/>
  <c r="AQ217" i="1"/>
  <c r="AP97" i="1"/>
  <c r="AO97" i="1"/>
  <c r="AQ97" i="1"/>
  <c r="AO172" i="1"/>
  <c r="AP172" i="1"/>
  <c r="AQ172" i="1"/>
  <c r="AQ218" i="1"/>
  <c r="AO203" i="1"/>
  <c r="AQ223" i="1"/>
  <c r="AO223" i="1"/>
  <c r="AP223" i="1"/>
  <c r="AP192" i="1"/>
  <c r="AQ192" i="1"/>
  <c r="AP274" i="1"/>
  <c r="AQ274" i="1"/>
  <c r="AO274" i="1"/>
  <c r="AO255" i="1"/>
  <c r="AP255" i="1"/>
  <c r="AQ255" i="1"/>
  <c r="AP214" i="1"/>
  <c r="AQ214" i="1"/>
  <c r="AO214" i="1"/>
  <c r="AO195" i="1"/>
  <c r="AP195" i="1"/>
  <c r="AQ195" i="1"/>
  <c r="AP154" i="1"/>
  <c r="AQ154" i="1"/>
  <c r="AO154" i="1"/>
  <c r="AO136" i="1"/>
  <c r="AP136" i="1"/>
  <c r="AQ136" i="1"/>
  <c r="AP25" i="1"/>
  <c r="AO25" i="1"/>
  <c r="AQ25" i="1"/>
  <c r="AO276" i="1"/>
  <c r="AP276" i="1"/>
  <c r="AQ276" i="1"/>
  <c r="AO74" i="1"/>
  <c r="AQ51" i="1"/>
  <c r="AQ27" i="1"/>
  <c r="AP270" i="1"/>
  <c r="AP258" i="1"/>
  <c r="AP246" i="1"/>
  <c r="AP234" i="1"/>
  <c r="AP222" i="1"/>
  <c r="AP210" i="1"/>
  <c r="AP198" i="1"/>
  <c r="AP186" i="1"/>
  <c r="AP174" i="1"/>
  <c r="AP162" i="1"/>
  <c r="AP150" i="1"/>
  <c r="AP114" i="1"/>
  <c r="AP54" i="1"/>
  <c r="AP18" i="1"/>
  <c r="AO14" i="1"/>
  <c r="AO86" i="1"/>
  <c r="AQ253" i="1"/>
  <c r="AQ205" i="1"/>
  <c r="AQ157" i="1"/>
  <c r="AQ109" i="1"/>
  <c r="AQ61" i="1"/>
  <c r="AP40" i="1"/>
  <c r="AQ264" i="1"/>
  <c r="AQ216" i="1"/>
  <c r="AQ180" i="1"/>
  <c r="AQ132" i="1"/>
  <c r="AQ120" i="1"/>
  <c r="AQ72" i="1"/>
  <c r="AQ36" i="1"/>
  <c r="AQ24" i="1"/>
  <c r="AP207" i="1"/>
  <c r="AP159" i="1"/>
  <c r="AP111" i="1"/>
  <c r="AP51" i="1"/>
  <c r="AO98" i="1"/>
  <c r="AO84" i="1"/>
  <c r="AO26" i="1"/>
  <c r="AP110" i="1"/>
  <c r="AP62" i="1"/>
  <c r="AP38" i="1"/>
  <c r="AP253" i="1"/>
  <c r="AP205" i="1"/>
  <c r="AP157" i="1"/>
  <c r="AP109" i="1"/>
  <c r="AP132" i="1"/>
  <c r="AO140" i="1"/>
  <c r="AO104" i="1"/>
  <c r="AO92" i="1"/>
  <c r="AO56" i="1"/>
  <c r="AO44" i="1"/>
  <c r="S185" i="1"/>
  <c r="U185" i="1"/>
  <c r="T165" i="1"/>
  <c r="U165" i="1"/>
  <c r="S165" i="1"/>
  <c r="S118" i="1"/>
  <c r="U118" i="1"/>
  <c r="S68" i="1"/>
  <c r="T68" i="1"/>
  <c r="S15" i="1"/>
  <c r="U15" i="1"/>
  <c r="T258" i="1"/>
  <c r="U258" i="1"/>
  <c r="T246" i="1"/>
  <c r="S246" i="1"/>
  <c r="U246" i="1"/>
  <c r="T234" i="1"/>
  <c r="U234" i="1"/>
  <c r="S234" i="1"/>
  <c r="T210" i="1"/>
  <c r="U210" i="1"/>
  <c r="S210" i="1"/>
  <c r="T198" i="1"/>
  <c r="S198" i="1"/>
  <c r="T186" i="1"/>
  <c r="S186" i="1"/>
  <c r="U186" i="1"/>
  <c r="T162" i="1"/>
  <c r="S162" i="1"/>
  <c r="S213" i="1"/>
  <c r="T213" i="1"/>
  <c r="U213" i="1"/>
  <c r="S137" i="1"/>
  <c r="T137" i="1"/>
  <c r="U137" i="1"/>
  <c r="T117" i="1"/>
  <c r="S117" i="1"/>
  <c r="U117" i="1"/>
  <c r="U279" i="1"/>
  <c r="S279" i="1"/>
  <c r="T279" i="1"/>
  <c r="U183" i="1"/>
  <c r="S183" i="1"/>
  <c r="T183" i="1"/>
  <c r="U198" i="1"/>
  <c r="S258" i="1"/>
  <c r="T150" i="1"/>
  <c r="S150" i="1"/>
  <c r="T138" i="1"/>
  <c r="S138" i="1"/>
  <c r="T114" i="1"/>
  <c r="S114" i="1"/>
  <c r="U114" i="1"/>
  <c r="T90" i="1"/>
  <c r="S90" i="1"/>
  <c r="U90" i="1"/>
  <c r="T78" i="1"/>
  <c r="U78" i="1"/>
  <c r="S78" i="1"/>
  <c r="T54" i="1"/>
  <c r="U54" i="1"/>
  <c r="S54" i="1"/>
  <c r="T42" i="1"/>
  <c r="U42" i="1"/>
  <c r="S42" i="1"/>
  <c r="T18" i="1"/>
  <c r="U18" i="1"/>
  <c r="S18" i="1"/>
  <c r="S261" i="1"/>
  <c r="T261" i="1"/>
  <c r="S249" i="1"/>
  <c r="T249" i="1"/>
  <c r="S237" i="1"/>
  <c r="T237" i="1"/>
  <c r="U237" i="1"/>
  <c r="S225" i="1"/>
  <c r="T225" i="1"/>
  <c r="S201" i="1"/>
  <c r="T201" i="1"/>
  <c r="U201" i="1"/>
  <c r="S189" i="1"/>
  <c r="T189" i="1"/>
  <c r="S177" i="1"/>
  <c r="T177" i="1"/>
  <c r="S81" i="1"/>
  <c r="T81" i="1"/>
  <c r="S257" i="1"/>
  <c r="U257" i="1"/>
  <c r="T257" i="1"/>
  <c r="T230" i="1"/>
  <c r="S230" i="1"/>
  <c r="S63" i="1"/>
  <c r="U63" i="1"/>
  <c r="T63" i="1"/>
  <c r="U138" i="1"/>
  <c r="S62" i="1"/>
  <c r="T62" i="1"/>
  <c r="U62" i="1"/>
  <c r="U261" i="1"/>
  <c r="S87" i="1"/>
  <c r="U87" i="1"/>
  <c r="T87" i="1"/>
  <c r="S149" i="1"/>
  <c r="T149" i="1"/>
  <c r="U149" i="1"/>
  <c r="S273" i="1"/>
  <c r="T273" i="1"/>
  <c r="U273" i="1"/>
  <c r="S170" i="1"/>
  <c r="T170" i="1"/>
  <c r="U207" i="1"/>
  <c r="T207" i="1"/>
  <c r="S207" i="1"/>
  <c r="S159" i="1"/>
  <c r="U159" i="1"/>
  <c r="T159" i="1"/>
  <c r="U111" i="1"/>
  <c r="S111" i="1"/>
  <c r="U141" i="1"/>
  <c r="U110" i="1"/>
  <c r="T278" i="1"/>
  <c r="T85" i="1"/>
  <c r="U168" i="1"/>
  <c r="S168" i="1"/>
  <c r="S245" i="1"/>
  <c r="T245" i="1"/>
  <c r="S224" i="1"/>
  <c r="T224" i="1"/>
  <c r="U170" i="1"/>
  <c r="U108" i="1"/>
  <c r="T108" i="1"/>
  <c r="S89" i="1"/>
  <c r="T129" i="1"/>
  <c r="U129" i="1"/>
  <c r="S129" i="1"/>
  <c r="U24" i="1"/>
  <c r="S24" i="1"/>
  <c r="T193" i="1"/>
  <c r="S193" i="1"/>
  <c r="T212" i="1"/>
  <c r="S141" i="1"/>
  <c r="U219" i="1"/>
  <c r="S219" i="1"/>
  <c r="T219" i="1"/>
  <c r="U123" i="1"/>
  <c r="T123" i="1"/>
  <c r="T122" i="1"/>
  <c r="S122" i="1"/>
  <c r="U260" i="1"/>
  <c r="T260" i="1"/>
  <c r="S260" i="1"/>
  <c r="S248" i="1"/>
  <c r="T248" i="1"/>
  <c r="S200" i="1"/>
  <c r="U200" i="1"/>
  <c r="S164" i="1"/>
  <c r="T164" i="1"/>
  <c r="S152" i="1"/>
  <c r="T152" i="1"/>
  <c r="S116" i="1"/>
  <c r="U116" i="1"/>
  <c r="T116" i="1"/>
  <c r="S92" i="1"/>
  <c r="T92" i="1"/>
  <c r="U80" i="1"/>
  <c r="S80" i="1"/>
  <c r="T80" i="1"/>
  <c r="S56" i="1"/>
  <c r="U56" i="1"/>
  <c r="S44" i="1"/>
  <c r="T44" i="1"/>
  <c r="S20" i="1"/>
  <c r="T20" i="1"/>
  <c r="U266" i="1"/>
  <c r="U236" i="1"/>
  <c r="U193" i="1"/>
  <c r="U85" i="1"/>
  <c r="S105" i="1"/>
  <c r="S153" i="1"/>
  <c r="T153" i="1"/>
  <c r="U153" i="1"/>
  <c r="T93" i="1"/>
  <c r="S93" i="1"/>
  <c r="U93" i="1"/>
  <c r="T69" i="1"/>
  <c r="U69" i="1"/>
  <c r="S69" i="1"/>
  <c r="T57" i="1"/>
  <c r="S57" i="1"/>
  <c r="T45" i="1"/>
  <c r="S45" i="1"/>
  <c r="T21" i="1"/>
  <c r="U21" i="1"/>
  <c r="S21" i="1"/>
  <c r="U65" i="1"/>
  <c r="T65" i="1"/>
  <c r="U33" i="1"/>
  <c r="T55" i="1"/>
  <c r="S252" i="1"/>
  <c r="S240" i="1"/>
  <c r="S228" i="1"/>
  <c r="S216" i="1"/>
  <c r="S192" i="1"/>
  <c r="S144" i="1"/>
  <c r="S120" i="1"/>
  <c r="S72" i="1"/>
  <c r="S48" i="1"/>
  <c r="S158" i="1"/>
  <c r="Q270" i="1"/>
  <c r="R270" i="1" s="1"/>
  <c r="Q222" i="1"/>
  <c r="R222" i="1" s="1"/>
  <c r="Q174" i="1"/>
  <c r="R174" i="1" s="1"/>
  <c r="Q126" i="1"/>
  <c r="R126" i="1" s="1"/>
  <c r="Q102" i="1"/>
  <c r="R102" i="1" s="1"/>
  <c r="Q66" i="1"/>
  <c r="R66" i="1" s="1"/>
  <c r="Q30" i="1"/>
  <c r="R30" i="1" s="1"/>
  <c r="U265" i="1"/>
  <c r="U161" i="1"/>
  <c r="T265" i="1"/>
  <c r="T75" i="1"/>
  <c r="T32" i="1"/>
  <c r="S75" i="1"/>
  <c r="S135" i="1"/>
  <c r="U135" i="1"/>
  <c r="S14" i="1"/>
  <c r="S231" i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23" i="1"/>
  <c r="R23" i="1" s="1"/>
  <c r="N13" i="1"/>
  <c r="O13" i="1"/>
  <c r="Q13" i="1" s="1"/>
  <c r="R13" i="1" s="1"/>
  <c r="S13" i="1" s="1"/>
  <c r="P13" i="1"/>
  <c r="AJ13" i="1"/>
  <c r="AK13" i="1"/>
  <c r="AL13" i="1"/>
  <c r="AT346" i="1" l="1"/>
  <c r="AV346" i="1"/>
  <c r="AV336" i="1"/>
  <c r="K345" i="2" s="1"/>
  <c r="AT336" i="1"/>
  <c r="I345" i="2" s="1"/>
  <c r="J324" i="1"/>
  <c r="K324" i="1" s="1"/>
  <c r="L324" i="1" s="1"/>
  <c r="F325" i="1"/>
  <c r="E327" i="1"/>
  <c r="AF324" i="1"/>
  <c r="AG324" i="1" s="1"/>
  <c r="AH324" i="1" s="1"/>
  <c r="AB325" i="1"/>
  <c r="AV324" i="1"/>
  <c r="AT324" i="1"/>
  <c r="I325" i="1"/>
  <c r="AA325" i="1"/>
  <c r="Z326" i="1"/>
  <c r="AU325" i="1"/>
  <c r="AA317" i="1"/>
  <c r="AU317" i="1"/>
  <c r="AB316" i="1"/>
  <c r="AF316" i="1" s="1"/>
  <c r="AG316" i="1" s="1"/>
  <c r="AH316" i="1" s="1"/>
  <c r="AV316" i="1"/>
  <c r="I317" i="1"/>
  <c r="AT316" i="1"/>
  <c r="E304" i="1"/>
  <c r="D305" i="1"/>
  <c r="I305" i="1"/>
  <c r="I298" i="1"/>
  <c r="J298" i="1"/>
  <c r="K298" i="1" s="1"/>
  <c r="L298" i="1" s="1"/>
  <c r="F299" i="1"/>
  <c r="J299" i="1" s="1"/>
  <c r="K299" i="1" s="1"/>
  <c r="L299" i="1" s="1"/>
  <c r="E298" i="1"/>
  <c r="D299" i="1"/>
  <c r="I292" i="1"/>
  <c r="E294" i="1"/>
  <c r="J292" i="1"/>
  <c r="K292" i="1" s="1"/>
  <c r="L292" i="1" s="1"/>
  <c r="F293" i="1"/>
  <c r="J281" i="1"/>
  <c r="K281" i="1" s="1"/>
  <c r="L281" i="1" s="1"/>
  <c r="I282" i="1"/>
  <c r="J282" i="1"/>
  <c r="K282" i="1" s="1"/>
  <c r="L282" i="1" s="1"/>
  <c r="F283" i="1"/>
  <c r="E282" i="1"/>
  <c r="D283" i="1"/>
  <c r="AO24" i="1"/>
  <c r="AQ204" i="1"/>
  <c r="AP240" i="1"/>
  <c r="AQ252" i="1"/>
  <c r="AQ96" i="1"/>
  <c r="AO75" i="1"/>
  <c r="AQ165" i="1"/>
  <c r="AO33" i="1"/>
  <c r="AQ159" i="1"/>
  <c r="T228" i="1"/>
  <c r="U228" i="1"/>
  <c r="S79" i="1"/>
  <c r="T79" i="1"/>
  <c r="U79" i="1"/>
  <c r="T223" i="1"/>
  <c r="U223" i="1"/>
  <c r="AO204" i="1"/>
  <c r="AP65" i="1"/>
  <c r="AO60" i="1"/>
  <c r="AO227" i="1"/>
  <c r="AQ158" i="1"/>
  <c r="T276" i="1"/>
  <c r="U276" i="1"/>
  <c r="S91" i="1"/>
  <c r="U91" i="1"/>
  <c r="T91" i="1"/>
  <c r="S235" i="1"/>
  <c r="T235" i="1"/>
  <c r="S103" i="1"/>
  <c r="T103" i="1"/>
  <c r="U103" i="1"/>
  <c r="T247" i="1"/>
  <c r="S247" i="1"/>
  <c r="U247" i="1"/>
  <c r="S115" i="1"/>
  <c r="U115" i="1"/>
  <c r="S259" i="1"/>
  <c r="T259" i="1"/>
  <c r="S127" i="1"/>
  <c r="T127" i="1"/>
  <c r="U127" i="1"/>
  <c r="T271" i="1"/>
  <c r="U271" i="1"/>
  <c r="S271" i="1"/>
  <c r="U55" i="1"/>
  <c r="AO29" i="1"/>
  <c r="AP29" i="1"/>
  <c r="S139" i="1"/>
  <c r="T139" i="1"/>
  <c r="AP89" i="1"/>
  <c r="AO89" i="1"/>
  <c r="AQ89" i="1"/>
  <c r="T115" i="1"/>
  <c r="AO158" i="1"/>
  <c r="AQ146" i="1"/>
  <c r="AO266" i="1"/>
  <c r="AO95" i="1"/>
  <c r="AO131" i="1"/>
  <c r="AQ229" i="1"/>
  <c r="AO15" i="1"/>
  <c r="AP201" i="1"/>
  <c r="S276" i="1"/>
  <c r="S151" i="1"/>
  <c r="T151" i="1"/>
  <c r="U151" i="1"/>
  <c r="U139" i="1"/>
  <c r="AO77" i="1"/>
  <c r="AQ77" i="1"/>
  <c r="AP77" i="1"/>
  <c r="AP179" i="1"/>
  <c r="S19" i="1"/>
  <c r="T19" i="1"/>
  <c r="S163" i="1"/>
  <c r="T163" i="1"/>
  <c r="U163" i="1"/>
  <c r="AO251" i="1"/>
  <c r="AO17" i="1"/>
  <c r="AP155" i="1"/>
  <c r="AO239" i="1"/>
  <c r="AQ15" i="1"/>
  <c r="S31" i="1"/>
  <c r="U31" i="1"/>
  <c r="T31" i="1"/>
  <c r="S175" i="1"/>
  <c r="U175" i="1"/>
  <c r="T175" i="1"/>
  <c r="AO173" i="1"/>
  <c r="AQ173" i="1"/>
  <c r="AP173" i="1"/>
  <c r="S223" i="1"/>
  <c r="S43" i="1"/>
  <c r="T43" i="1"/>
  <c r="U43" i="1"/>
  <c r="S187" i="1"/>
  <c r="T187" i="1"/>
  <c r="U187" i="1"/>
  <c r="AP134" i="1"/>
  <c r="S132" i="1"/>
  <c r="T132" i="1"/>
  <c r="U132" i="1"/>
  <c r="T199" i="1"/>
  <c r="S199" i="1"/>
  <c r="U259" i="1"/>
  <c r="T180" i="1"/>
  <c r="U180" i="1"/>
  <c r="S67" i="1"/>
  <c r="T67" i="1"/>
  <c r="U67" i="1"/>
  <c r="T211" i="1"/>
  <c r="S211" i="1"/>
  <c r="U211" i="1"/>
  <c r="AO278" i="1"/>
  <c r="AQ206" i="1"/>
  <c r="AP252" i="1"/>
  <c r="AO230" i="1"/>
  <c r="AP242" i="1"/>
  <c r="AO242" i="1"/>
  <c r="AP120" i="1"/>
  <c r="AO120" i="1"/>
  <c r="AP264" i="1"/>
  <c r="AO264" i="1"/>
  <c r="AQ182" i="1"/>
  <c r="AO28" i="1"/>
  <c r="AP228" i="1"/>
  <c r="AO228" i="1"/>
  <c r="AO206" i="1"/>
  <c r="AQ230" i="1"/>
  <c r="AO182" i="1"/>
  <c r="AQ134" i="1"/>
  <c r="AO146" i="1"/>
  <c r="AQ228" i="1"/>
  <c r="AQ108" i="1"/>
  <c r="AP108" i="1"/>
  <c r="AP168" i="1"/>
  <c r="AO168" i="1"/>
  <c r="AP36" i="1"/>
  <c r="AO36" i="1"/>
  <c r="AP180" i="1"/>
  <c r="AO180" i="1"/>
  <c r="AQ84" i="1"/>
  <c r="AQ242" i="1"/>
  <c r="AP194" i="1"/>
  <c r="AO194" i="1"/>
  <c r="AP72" i="1"/>
  <c r="AO72" i="1"/>
  <c r="AP216" i="1"/>
  <c r="AO216" i="1"/>
  <c r="T131" i="1"/>
  <c r="S131" i="1"/>
  <c r="U131" i="1"/>
  <c r="T275" i="1"/>
  <c r="S275" i="1"/>
  <c r="U275" i="1"/>
  <c r="T126" i="1"/>
  <c r="U126" i="1"/>
  <c r="S126" i="1"/>
  <c r="S143" i="1"/>
  <c r="T143" i="1"/>
  <c r="U143" i="1"/>
  <c r="T174" i="1"/>
  <c r="S174" i="1"/>
  <c r="U174" i="1"/>
  <c r="S23" i="1"/>
  <c r="T23" i="1"/>
  <c r="U23" i="1"/>
  <c r="T270" i="1"/>
  <c r="S270" i="1"/>
  <c r="U270" i="1"/>
  <c r="T222" i="1"/>
  <c r="S222" i="1"/>
  <c r="U222" i="1"/>
  <c r="S167" i="1"/>
  <c r="T167" i="1"/>
  <c r="U167" i="1"/>
  <c r="S35" i="1"/>
  <c r="U35" i="1"/>
  <c r="T35" i="1"/>
  <c r="T179" i="1"/>
  <c r="U179" i="1"/>
  <c r="S179" i="1"/>
  <c r="S263" i="1"/>
  <c r="T263" i="1"/>
  <c r="U263" i="1"/>
  <c r="U155" i="1"/>
  <c r="S155" i="1"/>
  <c r="T155" i="1"/>
  <c r="T191" i="1"/>
  <c r="S191" i="1"/>
  <c r="U191" i="1"/>
  <c r="T102" i="1"/>
  <c r="S102" i="1"/>
  <c r="U102" i="1"/>
  <c r="T59" i="1"/>
  <c r="S59" i="1"/>
  <c r="U59" i="1"/>
  <c r="T203" i="1"/>
  <c r="S203" i="1"/>
  <c r="U203" i="1"/>
  <c r="T47" i="1"/>
  <c r="U47" i="1"/>
  <c r="S47" i="1"/>
  <c r="S71" i="1"/>
  <c r="U71" i="1"/>
  <c r="T71" i="1"/>
  <c r="S215" i="1"/>
  <c r="U215" i="1"/>
  <c r="T215" i="1"/>
  <c r="U227" i="1"/>
  <c r="T227" i="1"/>
  <c r="S227" i="1"/>
  <c r="T119" i="1"/>
  <c r="U119" i="1"/>
  <c r="S119" i="1"/>
  <c r="S83" i="1"/>
  <c r="T83" i="1"/>
  <c r="U83" i="1"/>
  <c r="S95" i="1"/>
  <c r="U95" i="1"/>
  <c r="T95" i="1"/>
  <c r="U239" i="1"/>
  <c r="S239" i="1"/>
  <c r="T239" i="1"/>
  <c r="T30" i="1"/>
  <c r="U30" i="1"/>
  <c r="S30" i="1"/>
  <c r="T107" i="1"/>
  <c r="S107" i="1"/>
  <c r="U107" i="1"/>
  <c r="S251" i="1"/>
  <c r="T251" i="1"/>
  <c r="U251" i="1"/>
  <c r="T66" i="1"/>
  <c r="S66" i="1"/>
  <c r="U66" i="1"/>
  <c r="AM13" i="1"/>
  <c r="AN13" i="1" s="1"/>
  <c r="AQ13" i="1" s="1"/>
  <c r="T13" i="1"/>
  <c r="AR13" i="1"/>
  <c r="U13" i="1"/>
  <c r="N12" i="1"/>
  <c r="O12" i="1"/>
  <c r="Q12" i="1" s="1"/>
  <c r="R12" i="1" s="1"/>
  <c r="P12" i="1"/>
  <c r="AJ12" i="1"/>
  <c r="AR12" i="1" s="1"/>
  <c r="AK12" i="1"/>
  <c r="AL12" i="1"/>
  <c r="AA326" i="1" l="1"/>
  <c r="Z327" i="1"/>
  <c r="AU326" i="1"/>
  <c r="AV325" i="1"/>
  <c r="AT325" i="1"/>
  <c r="I326" i="1"/>
  <c r="J325" i="1"/>
  <c r="K325" i="1" s="1"/>
  <c r="L325" i="1" s="1"/>
  <c r="F326" i="1"/>
  <c r="AF325" i="1"/>
  <c r="AG325" i="1" s="1"/>
  <c r="AH325" i="1" s="1"/>
  <c r="AB326" i="1"/>
  <c r="AB317" i="1"/>
  <c r="AF317" i="1" s="1"/>
  <c r="AG317" i="1" s="1"/>
  <c r="AH317" i="1" s="1"/>
  <c r="AV317" i="1"/>
  <c r="AT317" i="1"/>
  <c r="E305" i="1"/>
  <c r="E299" i="1"/>
  <c r="I299" i="1"/>
  <c r="J293" i="1"/>
  <c r="K293" i="1" s="1"/>
  <c r="L293" i="1" s="1"/>
  <c r="F294" i="1"/>
  <c r="J294" i="1" s="1"/>
  <c r="K294" i="1" s="1"/>
  <c r="L294" i="1" s="1"/>
  <c r="I293" i="1"/>
  <c r="J283" i="1"/>
  <c r="K283" i="1" s="1"/>
  <c r="L283" i="1" s="1"/>
  <c r="F284" i="1"/>
  <c r="I283" i="1"/>
  <c r="E283" i="1"/>
  <c r="D284" i="1"/>
  <c r="AO13" i="1"/>
  <c r="AM12" i="1"/>
  <c r="AN12" i="1" s="1"/>
  <c r="AP12" i="1" s="1"/>
  <c r="AP13" i="1"/>
  <c r="T12" i="1"/>
  <c r="S12" i="1"/>
  <c r="U12" i="1"/>
  <c r="AF326" i="1" l="1"/>
  <c r="AG326" i="1" s="1"/>
  <c r="AH326" i="1" s="1"/>
  <c r="AB327" i="1"/>
  <c r="AF327" i="1" s="1"/>
  <c r="AG327" i="1" s="1"/>
  <c r="AH327" i="1" s="1"/>
  <c r="J326" i="1"/>
  <c r="K326" i="1" s="1"/>
  <c r="L326" i="1" s="1"/>
  <c r="F327" i="1"/>
  <c r="J327" i="1" s="1"/>
  <c r="K327" i="1" s="1"/>
  <c r="L327" i="1" s="1"/>
  <c r="AV326" i="1"/>
  <c r="AT326" i="1"/>
  <c r="I327" i="1"/>
  <c r="AA327" i="1"/>
  <c r="AU327" i="1"/>
  <c r="I294" i="1"/>
  <c r="I284" i="1"/>
  <c r="J284" i="1"/>
  <c r="K284" i="1" s="1"/>
  <c r="L284" i="1" s="1"/>
  <c r="F285" i="1"/>
  <c r="E284" i="1"/>
  <c r="D285" i="1"/>
  <c r="AO12" i="1"/>
  <c r="AQ12" i="1"/>
  <c r="W110" i="8"/>
  <c r="X110" i="8"/>
  <c r="W111" i="8"/>
  <c r="X111" i="8"/>
  <c r="W112" i="8"/>
  <c r="X112" i="8"/>
  <c r="W113" i="8"/>
  <c r="X113" i="8"/>
  <c r="W114" i="8"/>
  <c r="X114" i="8"/>
  <c r="W115" i="8"/>
  <c r="X115" i="8"/>
  <c r="W116" i="8"/>
  <c r="X116" i="8"/>
  <c r="W117" i="8"/>
  <c r="X117" i="8"/>
  <c r="W118" i="8"/>
  <c r="X118" i="8"/>
  <c r="W119" i="8"/>
  <c r="X119" i="8"/>
  <c r="W120" i="8"/>
  <c r="X120" i="8"/>
  <c r="W121" i="8"/>
  <c r="X121" i="8"/>
  <c r="W122" i="8"/>
  <c r="X122" i="8"/>
  <c r="W123" i="8"/>
  <c r="X123" i="8"/>
  <c r="W124" i="8"/>
  <c r="X124" i="8"/>
  <c r="W125" i="8"/>
  <c r="X125" i="8"/>
  <c r="W126" i="8"/>
  <c r="X126" i="8"/>
  <c r="W127" i="8"/>
  <c r="X127" i="8"/>
  <c r="W128" i="8"/>
  <c r="X128" i="8"/>
  <c r="W129" i="8"/>
  <c r="X129" i="8"/>
  <c r="W130" i="8"/>
  <c r="X130" i="8"/>
  <c r="W131" i="8"/>
  <c r="X131" i="8"/>
  <c r="W132" i="8"/>
  <c r="X132" i="8"/>
  <c r="W133" i="8"/>
  <c r="X133" i="8"/>
  <c r="W134" i="8"/>
  <c r="X134" i="8"/>
  <c r="W135" i="8"/>
  <c r="X135" i="8"/>
  <c r="W136" i="8"/>
  <c r="X136" i="8"/>
  <c r="W137" i="8"/>
  <c r="X137" i="8"/>
  <c r="W138" i="8"/>
  <c r="X138" i="8"/>
  <c r="W139" i="8"/>
  <c r="X139" i="8"/>
  <c r="W140" i="8"/>
  <c r="X140" i="8"/>
  <c r="W141" i="8"/>
  <c r="X141" i="8"/>
  <c r="W142" i="8"/>
  <c r="X142" i="8"/>
  <c r="W143" i="8"/>
  <c r="X143" i="8"/>
  <c r="W144" i="8"/>
  <c r="X144" i="8"/>
  <c r="W145" i="8"/>
  <c r="X145" i="8"/>
  <c r="W146" i="8"/>
  <c r="X146" i="8"/>
  <c r="W147" i="8"/>
  <c r="X147" i="8"/>
  <c r="W148" i="8"/>
  <c r="X148" i="8"/>
  <c r="W149" i="8"/>
  <c r="X149" i="8"/>
  <c r="W150" i="8"/>
  <c r="X150" i="8"/>
  <c r="W151" i="8"/>
  <c r="X151" i="8"/>
  <c r="W152" i="8"/>
  <c r="X152" i="8"/>
  <c r="W153" i="8"/>
  <c r="X153" i="8"/>
  <c r="W154" i="8"/>
  <c r="X154" i="8"/>
  <c r="W155" i="8"/>
  <c r="X155" i="8"/>
  <c r="W156" i="8"/>
  <c r="X156" i="8"/>
  <c r="W157" i="8"/>
  <c r="X157" i="8"/>
  <c r="W158" i="8"/>
  <c r="X158" i="8"/>
  <c r="W159" i="8"/>
  <c r="X159" i="8"/>
  <c r="W160" i="8"/>
  <c r="X160" i="8"/>
  <c r="W161" i="8"/>
  <c r="X161" i="8"/>
  <c r="W162" i="8"/>
  <c r="X162" i="8"/>
  <c r="W163" i="8"/>
  <c r="X163" i="8"/>
  <c r="W164" i="8"/>
  <c r="X164" i="8"/>
  <c r="W165" i="8"/>
  <c r="X165" i="8"/>
  <c r="W166" i="8"/>
  <c r="X166" i="8"/>
  <c r="W167" i="8"/>
  <c r="X167" i="8"/>
  <c r="W168" i="8"/>
  <c r="X168" i="8"/>
  <c r="W169" i="8"/>
  <c r="X169" i="8"/>
  <c r="W170" i="8"/>
  <c r="X170" i="8"/>
  <c r="W171" i="8"/>
  <c r="X171" i="8"/>
  <c r="W172" i="8"/>
  <c r="X172" i="8"/>
  <c r="W173" i="8"/>
  <c r="X173" i="8"/>
  <c r="W174" i="8"/>
  <c r="X174" i="8"/>
  <c r="W175" i="8"/>
  <c r="X175" i="8"/>
  <c r="W176" i="8"/>
  <c r="X176" i="8"/>
  <c r="W177" i="8"/>
  <c r="X177" i="8"/>
  <c r="W178" i="8"/>
  <c r="X178" i="8"/>
  <c r="W179" i="8"/>
  <c r="X179" i="8"/>
  <c r="W180" i="8"/>
  <c r="X180" i="8"/>
  <c r="W181" i="8"/>
  <c r="X181" i="8"/>
  <c r="W182" i="8"/>
  <c r="X182" i="8"/>
  <c r="W183" i="8"/>
  <c r="X183" i="8"/>
  <c r="W184" i="8"/>
  <c r="X184" i="8"/>
  <c r="W185" i="8"/>
  <c r="X185" i="8"/>
  <c r="W186" i="8"/>
  <c r="X186" i="8"/>
  <c r="W187" i="8"/>
  <c r="X187" i="8"/>
  <c r="W188" i="8"/>
  <c r="X188" i="8"/>
  <c r="W189" i="8"/>
  <c r="X189" i="8"/>
  <c r="W190" i="8"/>
  <c r="X190" i="8"/>
  <c r="W191" i="8"/>
  <c r="X191" i="8"/>
  <c r="W192" i="8"/>
  <c r="X192" i="8"/>
  <c r="W193" i="8"/>
  <c r="X193" i="8"/>
  <c r="W194" i="8"/>
  <c r="X194" i="8"/>
  <c r="W195" i="8"/>
  <c r="X195" i="8"/>
  <c r="W196" i="8"/>
  <c r="X196" i="8"/>
  <c r="W197" i="8"/>
  <c r="X197" i="8"/>
  <c r="W198" i="8"/>
  <c r="X198" i="8"/>
  <c r="W199" i="8"/>
  <c r="X199" i="8"/>
  <c r="W200" i="8"/>
  <c r="X200" i="8"/>
  <c r="W201" i="8"/>
  <c r="X201" i="8"/>
  <c r="W202" i="8"/>
  <c r="X202" i="8"/>
  <c r="W203" i="8"/>
  <c r="X203" i="8"/>
  <c r="W204" i="8"/>
  <c r="X204" i="8"/>
  <c r="W205" i="8"/>
  <c r="X205" i="8"/>
  <c r="W206" i="8"/>
  <c r="X206" i="8"/>
  <c r="W207" i="8"/>
  <c r="X207" i="8"/>
  <c r="W208" i="8"/>
  <c r="X208" i="8"/>
  <c r="W209" i="8"/>
  <c r="X209" i="8"/>
  <c r="W210" i="8"/>
  <c r="X210" i="8"/>
  <c r="W211" i="8"/>
  <c r="X211" i="8"/>
  <c r="W212" i="8"/>
  <c r="X212" i="8"/>
  <c r="W213" i="8"/>
  <c r="X213" i="8"/>
  <c r="W214" i="8"/>
  <c r="X214" i="8"/>
  <c r="W215" i="8"/>
  <c r="X215" i="8"/>
  <c r="W216" i="8"/>
  <c r="X216" i="8"/>
  <c r="W217" i="8"/>
  <c r="X217" i="8"/>
  <c r="W218" i="8"/>
  <c r="X218" i="8"/>
  <c r="W219" i="8"/>
  <c r="X219" i="8"/>
  <c r="W220" i="8"/>
  <c r="X220" i="8"/>
  <c r="W221" i="8"/>
  <c r="X221" i="8"/>
  <c r="W222" i="8"/>
  <c r="X222" i="8"/>
  <c r="W223" i="8"/>
  <c r="X223" i="8"/>
  <c r="W224" i="8"/>
  <c r="X224" i="8"/>
  <c r="W225" i="8"/>
  <c r="X225" i="8"/>
  <c r="W226" i="8"/>
  <c r="X226" i="8"/>
  <c r="W227" i="8"/>
  <c r="X227" i="8"/>
  <c r="W228" i="8"/>
  <c r="X228" i="8"/>
  <c r="W229" i="8"/>
  <c r="X229" i="8"/>
  <c r="W230" i="8"/>
  <c r="X230" i="8"/>
  <c r="W231" i="8"/>
  <c r="X231" i="8"/>
  <c r="W232" i="8"/>
  <c r="X232" i="8"/>
  <c r="W233" i="8"/>
  <c r="X233" i="8"/>
  <c r="W234" i="8"/>
  <c r="X234" i="8"/>
  <c r="W235" i="8"/>
  <c r="X235" i="8"/>
  <c r="W236" i="8"/>
  <c r="X236" i="8"/>
  <c r="W237" i="8"/>
  <c r="X237" i="8"/>
  <c r="W238" i="8"/>
  <c r="X238" i="8"/>
  <c r="W239" i="8"/>
  <c r="X239" i="8"/>
  <c r="W240" i="8"/>
  <c r="X240" i="8"/>
  <c r="W241" i="8"/>
  <c r="X241" i="8"/>
  <c r="W242" i="8"/>
  <c r="X242" i="8"/>
  <c r="W243" i="8"/>
  <c r="X243" i="8"/>
  <c r="W244" i="8"/>
  <c r="X244" i="8"/>
  <c r="W245" i="8"/>
  <c r="X245" i="8"/>
  <c r="W246" i="8"/>
  <c r="X246" i="8"/>
  <c r="W247" i="8"/>
  <c r="X247" i="8"/>
  <c r="W248" i="8"/>
  <c r="X248" i="8"/>
  <c r="W249" i="8"/>
  <c r="X249" i="8"/>
  <c r="W250" i="8"/>
  <c r="X250" i="8"/>
  <c r="W251" i="8"/>
  <c r="X251" i="8"/>
  <c r="W252" i="8"/>
  <c r="X252" i="8"/>
  <c r="W253" i="8"/>
  <c r="X253" i="8"/>
  <c r="W254" i="8"/>
  <c r="X254" i="8"/>
  <c r="W255" i="8"/>
  <c r="X255" i="8"/>
  <c r="W256" i="8"/>
  <c r="X256" i="8"/>
  <c r="W257" i="8"/>
  <c r="X257" i="8"/>
  <c r="W258" i="8"/>
  <c r="X258" i="8"/>
  <c r="W259" i="8"/>
  <c r="X259" i="8"/>
  <c r="W260" i="8"/>
  <c r="X260" i="8"/>
  <c r="W261" i="8"/>
  <c r="X261" i="8"/>
  <c r="W262" i="8"/>
  <c r="X262" i="8"/>
  <c r="W263" i="8"/>
  <c r="X263" i="8"/>
  <c r="W264" i="8"/>
  <c r="X264" i="8"/>
  <c r="W265" i="8"/>
  <c r="X265" i="8"/>
  <c r="W266" i="8"/>
  <c r="X266" i="8"/>
  <c r="W267" i="8"/>
  <c r="X267" i="8"/>
  <c r="W268" i="8"/>
  <c r="X268" i="8"/>
  <c r="W269" i="8"/>
  <c r="X269" i="8"/>
  <c r="W270" i="8"/>
  <c r="X270" i="8"/>
  <c r="W271" i="8"/>
  <c r="X271" i="8"/>
  <c r="W272" i="8"/>
  <c r="X272" i="8"/>
  <c r="W273" i="8"/>
  <c r="X273" i="8"/>
  <c r="W274" i="8"/>
  <c r="X274" i="8"/>
  <c r="W275" i="8"/>
  <c r="X275" i="8"/>
  <c r="W276" i="8"/>
  <c r="X276" i="8"/>
  <c r="W277" i="8"/>
  <c r="X277" i="8"/>
  <c r="W278" i="8"/>
  <c r="X278" i="8"/>
  <c r="W279" i="8"/>
  <c r="X279" i="8"/>
  <c r="W280" i="8"/>
  <c r="X280" i="8"/>
  <c r="W281" i="8"/>
  <c r="X281" i="8"/>
  <c r="W282" i="8"/>
  <c r="X282" i="8"/>
  <c r="W283" i="8"/>
  <c r="X283" i="8"/>
  <c r="W284" i="8"/>
  <c r="X284" i="8"/>
  <c r="W285" i="8"/>
  <c r="X285" i="8"/>
  <c r="W286" i="8"/>
  <c r="X286" i="8"/>
  <c r="W287" i="8"/>
  <c r="X287" i="8"/>
  <c r="W288" i="8"/>
  <c r="X288" i="8"/>
  <c r="W289" i="8"/>
  <c r="X289" i="8"/>
  <c r="W290" i="8"/>
  <c r="X290" i="8"/>
  <c r="W291" i="8"/>
  <c r="X291" i="8"/>
  <c r="W292" i="8"/>
  <c r="X292" i="8"/>
  <c r="W293" i="8"/>
  <c r="X293" i="8"/>
  <c r="W294" i="8"/>
  <c r="X294" i="8"/>
  <c r="W295" i="8"/>
  <c r="X295" i="8"/>
  <c r="W296" i="8"/>
  <c r="X296" i="8"/>
  <c r="W297" i="8"/>
  <c r="X297" i="8"/>
  <c r="W298" i="8"/>
  <c r="X298" i="8"/>
  <c r="W299" i="8"/>
  <c r="X299" i="8"/>
  <c r="W300" i="8"/>
  <c r="X300" i="8"/>
  <c r="W301" i="8"/>
  <c r="X301" i="8"/>
  <c r="W302" i="8"/>
  <c r="X302" i="8"/>
  <c r="W303" i="8"/>
  <c r="X303" i="8"/>
  <c r="W304" i="8"/>
  <c r="X304" i="8"/>
  <c r="W305" i="8"/>
  <c r="X305" i="8"/>
  <c r="W306" i="8"/>
  <c r="X306" i="8"/>
  <c r="W307" i="8"/>
  <c r="X307" i="8"/>
  <c r="W308" i="8"/>
  <c r="X308" i="8"/>
  <c r="W309" i="8"/>
  <c r="X309" i="8"/>
  <c r="W310" i="8"/>
  <c r="X310" i="8"/>
  <c r="W311" i="8"/>
  <c r="X311" i="8"/>
  <c r="W312" i="8"/>
  <c r="X312" i="8"/>
  <c r="W313" i="8"/>
  <c r="X313" i="8"/>
  <c r="W314" i="8"/>
  <c r="X314" i="8"/>
  <c r="W315" i="8"/>
  <c r="X315" i="8"/>
  <c r="W316" i="8"/>
  <c r="X316" i="8"/>
  <c r="W317" i="8"/>
  <c r="X317" i="8"/>
  <c r="W318" i="8"/>
  <c r="X318" i="8"/>
  <c r="W319" i="8"/>
  <c r="X319" i="8"/>
  <c r="W320" i="8"/>
  <c r="X320" i="8"/>
  <c r="W321" i="8"/>
  <c r="X321" i="8"/>
  <c r="W322" i="8"/>
  <c r="X322" i="8"/>
  <c r="W323" i="8"/>
  <c r="X323" i="8"/>
  <c r="W324" i="8"/>
  <c r="X324" i="8"/>
  <c r="W325" i="8"/>
  <c r="X325" i="8"/>
  <c r="W326" i="8"/>
  <c r="X326" i="8"/>
  <c r="W327" i="8"/>
  <c r="X327" i="8"/>
  <c r="W328" i="8"/>
  <c r="X328" i="8"/>
  <c r="W329" i="8"/>
  <c r="X329" i="8"/>
  <c r="W330" i="8"/>
  <c r="X330" i="8"/>
  <c r="W331" i="8"/>
  <c r="X331" i="8"/>
  <c r="W332" i="8"/>
  <c r="X332" i="8"/>
  <c r="W333" i="8"/>
  <c r="X333" i="8"/>
  <c r="W334" i="8"/>
  <c r="X334" i="8"/>
  <c r="W335" i="8"/>
  <c r="X335" i="8"/>
  <c r="W336" i="8"/>
  <c r="X336" i="8"/>
  <c r="W337" i="8"/>
  <c r="X337" i="8"/>
  <c r="W338" i="8"/>
  <c r="X338" i="8"/>
  <c r="W339" i="8"/>
  <c r="X339" i="8"/>
  <c r="W340" i="8"/>
  <c r="X340" i="8"/>
  <c r="W341" i="8"/>
  <c r="X341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Q137" i="8" s="1"/>
  <c r="R137" i="8" s="1"/>
  <c r="P137" i="8"/>
  <c r="N138" i="8"/>
  <c r="O138" i="8"/>
  <c r="P138" i="8"/>
  <c r="N139" i="8"/>
  <c r="O139" i="8"/>
  <c r="P139" i="8"/>
  <c r="N140" i="8"/>
  <c r="O140" i="8"/>
  <c r="P140" i="8"/>
  <c r="N141" i="8"/>
  <c r="O141" i="8"/>
  <c r="Q141" i="8" s="1"/>
  <c r="R141" i="8" s="1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Q153" i="8" s="1"/>
  <c r="R153" i="8" s="1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N158" i="8"/>
  <c r="O158" i="8"/>
  <c r="Q158" i="8" s="1"/>
  <c r="R158" i="8" s="1"/>
  <c r="P158" i="8"/>
  <c r="N159" i="8"/>
  <c r="O159" i="8"/>
  <c r="P159" i="8"/>
  <c r="N160" i="8"/>
  <c r="O160" i="8"/>
  <c r="P160" i="8"/>
  <c r="N161" i="8"/>
  <c r="O161" i="8"/>
  <c r="P161" i="8"/>
  <c r="N162" i="8"/>
  <c r="O162" i="8"/>
  <c r="P162" i="8"/>
  <c r="N163" i="8"/>
  <c r="O163" i="8"/>
  <c r="P163" i="8"/>
  <c r="N164" i="8"/>
  <c r="O164" i="8"/>
  <c r="P164" i="8"/>
  <c r="N165" i="8"/>
  <c r="O165" i="8"/>
  <c r="P165" i="8"/>
  <c r="N166" i="8"/>
  <c r="O166" i="8"/>
  <c r="P166" i="8"/>
  <c r="N167" i="8"/>
  <c r="O167" i="8"/>
  <c r="P167" i="8"/>
  <c r="N168" i="8"/>
  <c r="O168" i="8"/>
  <c r="P168" i="8"/>
  <c r="N169" i="8"/>
  <c r="O169" i="8"/>
  <c r="P169" i="8"/>
  <c r="N170" i="8"/>
  <c r="O170" i="8"/>
  <c r="P170" i="8"/>
  <c r="N171" i="8"/>
  <c r="O171" i="8"/>
  <c r="P171" i="8"/>
  <c r="N172" i="8"/>
  <c r="O172" i="8"/>
  <c r="P172" i="8"/>
  <c r="N173" i="8"/>
  <c r="O173" i="8"/>
  <c r="P173" i="8"/>
  <c r="N174" i="8"/>
  <c r="O174" i="8"/>
  <c r="P174" i="8"/>
  <c r="N175" i="8"/>
  <c r="O175" i="8"/>
  <c r="P175" i="8"/>
  <c r="N176" i="8"/>
  <c r="O176" i="8"/>
  <c r="P176" i="8"/>
  <c r="N177" i="8"/>
  <c r="O177" i="8"/>
  <c r="P177" i="8"/>
  <c r="N178" i="8"/>
  <c r="O178" i="8"/>
  <c r="P178" i="8"/>
  <c r="N179" i="8"/>
  <c r="O179" i="8"/>
  <c r="P179" i="8"/>
  <c r="N180" i="8"/>
  <c r="O180" i="8"/>
  <c r="P180" i="8"/>
  <c r="N181" i="8"/>
  <c r="O181" i="8"/>
  <c r="P181" i="8"/>
  <c r="N182" i="8"/>
  <c r="O182" i="8"/>
  <c r="P182" i="8"/>
  <c r="N183" i="8"/>
  <c r="O183" i="8"/>
  <c r="P183" i="8"/>
  <c r="N184" i="8"/>
  <c r="O184" i="8"/>
  <c r="P184" i="8"/>
  <c r="N185" i="8"/>
  <c r="O185" i="8"/>
  <c r="P185" i="8"/>
  <c r="N186" i="8"/>
  <c r="O186" i="8"/>
  <c r="P186" i="8"/>
  <c r="N187" i="8"/>
  <c r="O187" i="8"/>
  <c r="P187" i="8"/>
  <c r="N188" i="8"/>
  <c r="O188" i="8"/>
  <c r="P188" i="8"/>
  <c r="N189" i="8"/>
  <c r="O189" i="8"/>
  <c r="P189" i="8"/>
  <c r="N190" i="8"/>
  <c r="O190" i="8"/>
  <c r="P190" i="8"/>
  <c r="N191" i="8"/>
  <c r="O191" i="8"/>
  <c r="P191" i="8"/>
  <c r="N192" i="8"/>
  <c r="O192" i="8"/>
  <c r="P192" i="8"/>
  <c r="N193" i="8"/>
  <c r="O193" i="8"/>
  <c r="P193" i="8"/>
  <c r="N194" i="8"/>
  <c r="O194" i="8"/>
  <c r="P194" i="8"/>
  <c r="N195" i="8"/>
  <c r="O195" i="8"/>
  <c r="P195" i="8"/>
  <c r="N196" i="8"/>
  <c r="O196" i="8"/>
  <c r="P196" i="8"/>
  <c r="N197" i="8"/>
  <c r="O197" i="8"/>
  <c r="P197" i="8"/>
  <c r="N198" i="8"/>
  <c r="O198" i="8"/>
  <c r="P198" i="8"/>
  <c r="N199" i="8"/>
  <c r="O199" i="8"/>
  <c r="P199" i="8"/>
  <c r="N200" i="8"/>
  <c r="O200" i="8"/>
  <c r="P200" i="8"/>
  <c r="N201" i="8"/>
  <c r="O201" i="8"/>
  <c r="P201" i="8"/>
  <c r="N202" i="8"/>
  <c r="O202" i="8"/>
  <c r="P202" i="8"/>
  <c r="N203" i="8"/>
  <c r="O203" i="8"/>
  <c r="P203" i="8"/>
  <c r="N204" i="8"/>
  <c r="O204" i="8"/>
  <c r="P204" i="8"/>
  <c r="N205" i="8"/>
  <c r="O205" i="8"/>
  <c r="P205" i="8"/>
  <c r="N206" i="8"/>
  <c r="O206" i="8"/>
  <c r="P206" i="8"/>
  <c r="N207" i="8"/>
  <c r="O207" i="8"/>
  <c r="P207" i="8"/>
  <c r="N208" i="8"/>
  <c r="O208" i="8"/>
  <c r="P208" i="8"/>
  <c r="N209" i="8"/>
  <c r="O209" i="8"/>
  <c r="P209" i="8"/>
  <c r="N210" i="8"/>
  <c r="O210" i="8"/>
  <c r="P210" i="8"/>
  <c r="N211" i="8"/>
  <c r="O211" i="8"/>
  <c r="P211" i="8"/>
  <c r="N212" i="8"/>
  <c r="O212" i="8"/>
  <c r="P212" i="8"/>
  <c r="N213" i="8"/>
  <c r="O213" i="8"/>
  <c r="P213" i="8"/>
  <c r="N214" i="8"/>
  <c r="O214" i="8"/>
  <c r="P214" i="8"/>
  <c r="N215" i="8"/>
  <c r="O215" i="8"/>
  <c r="P215" i="8"/>
  <c r="N216" i="8"/>
  <c r="O216" i="8"/>
  <c r="P216" i="8"/>
  <c r="N217" i="8"/>
  <c r="O217" i="8"/>
  <c r="P217" i="8"/>
  <c r="N218" i="8"/>
  <c r="O218" i="8"/>
  <c r="P218" i="8"/>
  <c r="N219" i="8"/>
  <c r="O219" i="8"/>
  <c r="P219" i="8"/>
  <c r="N220" i="8"/>
  <c r="O220" i="8"/>
  <c r="P220" i="8"/>
  <c r="N221" i="8"/>
  <c r="O221" i="8"/>
  <c r="P221" i="8"/>
  <c r="N222" i="8"/>
  <c r="O222" i="8"/>
  <c r="P222" i="8"/>
  <c r="N223" i="8"/>
  <c r="O223" i="8"/>
  <c r="P223" i="8"/>
  <c r="N224" i="8"/>
  <c r="O224" i="8"/>
  <c r="P224" i="8"/>
  <c r="N225" i="8"/>
  <c r="O225" i="8"/>
  <c r="P225" i="8"/>
  <c r="N226" i="8"/>
  <c r="O226" i="8"/>
  <c r="P226" i="8"/>
  <c r="N227" i="8"/>
  <c r="O227" i="8"/>
  <c r="P227" i="8"/>
  <c r="N228" i="8"/>
  <c r="O228" i="8"/>
  <c r="P228" i="8"/>
  <c r="N229" i="8"/>
  <c r="O229" i="8"/>
  <c r="P229" i="8"/>
  <c r="N230" i="8"/>
  <c r="O230" i="8"/>
  <c r="P230" i="8"/>
  <c r="N231" i="8"/>
  <c r="O231" i="8"/>
  <c r="P231" i="8"/>
  <c r="N232" i="8"/>
  <c r="O232" i="8"/>
  <c r="P232" i="8"/>
  <c r="N233" i="8"/>
  <c r="O233" i="8"/>
  <c r="P233" i="8"/>
  <c r="N234" i="8"/>
  <c r="O234" i="8"/>
  <c r="P234" i="8"/>
  <c r="N235" i="8"/>
  <c r="O235" i="8"/>
  <c r="P235" i="8"/>
  <c r="N236" i="8"/>
  <c r="O236" i="8"/>
  <c r="P236" i="8"/>
  <c r="N237" i="8"/>
  <c r="O237" i="8"/>
  <c r="P237" i="8"/>
  <c r="N238" i="8"/>
  <c r="O238" i="8"/>
  <c r="P238" i="8"/>
  <c r="N239" i="8"/>
  <c r="O239" i="8"/>
  <c r="P239" i="8"/>
  <c r="N240" i="8"/>
  <c r="O240" i="8"/>
  <c r="P240" i="8"/>
  <c r="N241" i="8"/>
  <c r="O241" i="8"/>
  <c r="P241" i="8"/>
  <c r="N242" i="8"/>
  <c r="O242" i="8"/>
  <c r="P242" i="8"/>
  <c r="N243" i="8"/>
  <c r="O243" i="8"/>
  <c r="P243" i="8"/>
  <c r="N244" i="8"/>
  <c r="O244" i="8"/>
  <c r="P244" i="8"/>
  <c r="N245" i="8"/>
  <c r="O245" i="8"/>
  <c r="P245" i="8"/>
  <c r="N246" i="8"/>
  <c r="O246" i="8"/>
  <c r="P246" i="8"/>
  <c r="N247" i="8"/>
  <c r="O247" i="8"/>
  <c r="P247" i="8"/>
  <c r="N248" i="8"/>
  <c r="O248" i="8"/>
  <c r="P248" i="8"/>
  <c r="N249" i="8"/>
  <c r="O249" i="8"/>
  <c r="P249" i="8"/>
  <c r="N250" i="8"/>
  <c r="O250" i="8"/>
  <c r="P250" i="8"/>
  <c r="N251" i="8"/>
  <c r="O251" i="8"/>
  <c r="P251" i="8"/>
  <c r="N252" i="8"/>
  <c r="O252" i="8"/>
  <c r="P252" i="8"/>
  <c r="N253" i="8"/>
  <c r="O253" i="8"/>
  <c r="P253" i="8"/>
  <c r="N254" i="8"/>
  <c r="O254" i="8"/>
  <c r="P254" i="8"/>
  <c r="N255" i="8"/>
  <c r="O255" i="8"/>
  <c r="P255" i="8"/>
  <c r="N256" i="8"/>
  <c r="O256" i="8"/>
  <c r="P256" i="8"/>
  <c r="N257" i="8"/>
  <c r="O257" i="8"/>
  <c r="P257" i="8"/>
  <c r="N258" i="8"/>
  <c r="O258" i="8"/>
  <c r="P258" i="8"/>
  <c r="N259" i="8"/>
  <c r="O259" i="8"/>
  <c r="P259" i="8"/>
  <c r="N260" i="8"/>
  <c r="O260" i="8"/>
  <c r="P260" i="8"/>
  <c r="N261" i="8"/>
  <c r="O261" i="8"/>
  <c r="P261" i="8"/>
  <c r="N262" i="8"/>
  <c r="O262" i="8"/>
  <c r="P262" i="8"/>
  <c r="N263" i="8"/>
  <c r="O263" i="8"/>
  <c r="P263" i="8"/>
  <c r="N264" i="8"/>
  <c r="O264" i="8"/>
  <c r="P264" i="8"/>
  <c r="N265" i="8"/>
  <c r="O265" i="8"/>
  <c r="P265" i="8"/>
  <c r="N266" i="8"/>
  <c r="O266" i="8"/>
  <c r="P266" i="8"/>
  <c r="N267" i="8"/>
  <c r="O267" i="8"/>
  <c r="P267" i="8"/>
  <c r="N268" i="8"/>
  <c r="O268" i="8"/>
  <c r="P268" i="8"/>
  <c r="N269" i="8"/>
  <c r="O269" i="8"/>
  <c r="P269" i="8"/>
  <c r="N270" i="8"/>
  <c r="O270" i="8"/>
  <c r="P270" i="8"/>
  <c r="N271" i="8"/>
  <c r="O271" i="8"/>
  <c r="P271" i="8"/>
  <c r="N272" i="8"/>
  <c r="O272" i="8"/>
  <c r="P272" i="8"/>
  <c r="N273" i="8"/>
  <c r="O273" i="8"/>
  <c r="P273" i="8"/>
  <c r="N274" i="8"/>
  <c r="O274" i="8"/>
  <c r="P274" i="8"/>
  <c r="N275" i="8"/>
  <c r="O275" i="8"/>
  <c r="P275" i="8"/>
  <c r="N276" i="8"/>
  <c r="O276" i="8"/>
  <c r="P276" i="8"/>
  <c r="N277" i="8"/>
  <c r="O277" i="8"/>
  <c r="P277" i="8"/>
  <c r="N278" i="8"/>
  <c r="O278" i="8"/>
  <c r="P278" i="8"/>
  <c r="N279" i="8"/>
  <c r="O279" i="8"/>
  <c r="P279" i="8"/>
  <c r="N280" i="8"/>
  <c r="O280" i="8"/>
  <c r="P280" i="8"/>
  <c r="N281" i="8"/>
  <c r="O281" i="8"/>
  <c r="P281" i="8"/>
  <c r="N282" i="8"/>
  <c r="O282" i="8"/>
  <c r="P282" i="8"/>
  <c r="N283" i="8"/>
  <c r="O283" i="8"/>
  <c r="P283" i="8"/>
  <c r="N284" i="8"/>
  <c r="O284" i="8"/>
  <c r="P284" i="8"/>
  <c r="N285" i="8"/>
  <c r="O285" i="8"/>
  <c r="P285" i="8"/>
  <c r="N286" i="8"/>
  <c r="O286" i="8"/>
  <c r="P286" i="8"/>
  <c r="N287" i="8"/>
  <c r="O287" i="8"/>
  <c r="P287" i="8"/>
  <c r="N288" i="8"/>
  <c r="O288" i="8"/>
  <c r="P288" i="8"/>
  <c r="N289" i="8"/>
  <c r="O289" i="8"/>
  <c r="P289" i="8"/>
  <c r="N290" i="8"/>
  <c r="O290" i="8"/>
  <c r="P290" i="8"/>
  <c r="N291" i="8"/>
  <c r="O291" i="8"/>
  <c r="P291" i="8"/>
  <c r="N292" i="8"/>
  <c r="O292" i="8"/>
  <c r="P292" i="8"/>
  <c r="N293" i="8"/>
  <c r="O293" i="8"/>
  <c r="P293" i="8"/>
  <c r="N294" i="8"/>
  <c r="O294" i="8"/>
  <c r="P294" i="8"/>
  <c r="N295" i="8"/>
  <c r="O295" i="8"/>
  <c r="P295" i="8"/>
  <c r="N296" i="8"/>
  <c r="O296" i="8"/>
  <c r="P296" i="8"/>
  <c r="N297" i="8"/>
  <c r="O297" i="8"/>
  <c r="P297" i="8"/>
  <c r="N298" i="8"/>
  <c r="O298" i="8"/>
  <c r="P298" i="8"/>
  <c r="N299" i="8"/>
  <c r="O299" i="8"/>
  <c r="P299" i="8"/>
  <c r="N300" i="8"/>
  <c r="O300" i="8"/>
  <c r="P300" i="8"/>
  <c r="N301" i="8"/>
  <c r="O301" i="8"/>
  <c r="P301" i="8"/>
  <c r="N302" i="8"/>
  <c r="O302" i="8"/>
  <c r="P302" i="8"/>
  <c r="N303" i="8"/>
  <c r="O303" i="8"/>
  <c r="P303" i="8"/>
  <c r="N304" i="8"/>
  <c r="O304" i="8"/>
  <c r="P304" i="8"/>
  <c r="N305" i="8"/>
  <c r="O305" i="8"/>
  <c r="P305" i="8"/>
  <c r="N306" i="8"/>
  <c r="O306" i="8"/>
  <c r="P306" i="8"/>
  <c r="N307" i="8"/>
  <c r="O307" i="8"/>
  <c r="P307" i="8"/>
  <c r="N308" i="8"/>
  <c r="O308" i="8"/>
  <c r="P308" i="8"/>
  <c r="N309" i="8"/>
  <c r="O309" i="8"/>
  <c r="P309" i="8"/>
  <c r="N310" i="8"/>
  <c r="O310" i="8"/>
  <c r="P310" i="8"/>
  <c r="N311" i="8"/>
  <c r="O311" i="8"/>
  <c r="P311" i="8"/>
  <c r="N312" i="8"/>
  <c r="O312" i="8"/>
  <c r="P312" i="8"/>
  <c r="N313" i="8"/>
  <c r="O313" i="8"/>
  <c r="P313" i="8"/>
  <c r="N314" i="8"/>
  <c r="O314" i="8"/>
  <c r="P314" i="8"/>
  <c r="N315" i="8"/>
  <c r="O315" i="8"/>
  <c r="P315" i="8"/>
  <c r="N316" i="8"/>
  <c r="O316" i="8"/>
  <c r="P316" i="8"/>
  <c r="N317" i="8"/>
  <c r="O317" i="8"/>
  <c r="P317" i="8"/>
  <c r="N318" i="8"/>
  <c r="O318" i="8"/>
  <c r="P318" i="8"/>
  <c r="N319" i="8"/>
  <c r="O319" i="8"/>
  <c r="P319" i="8"/>
  <c r="N320" i="8"/>
  <c r="O320" i="8"/>
  <c r="P320" i="8"/>
  <c r="N321" i="8"/>
  <c r="O321" i="8"/>
  <c r="P321" i="8"/>
  <c r="N322" i="8"/>
  <c r="O322" i="8"/>
  <c r="P322" i="8"/>
  <c r="N323" i="8"/>
  <c r="O323" i="8"/>
  <c r="P323" i="8"/>
  <c r="N324" i="8"/>
  <c r="O324" i="8"/>
  <c r="P324" i="8"/>
  <c r="N325" i="8"/>
  <c r="O325" i="8"/>
  <c r="P325" i="8"/>
  <c r="N326" i="8"/>
  <c r="O326" i="8"/>
  <c r="P326" i="8"/>
  <c r="N327" i="8"/>
  <c r="O327" i="8"/>
  <c r="P327" i="8"/>
  <c r="N328" i="8"/>
  <c r="O328" i="8"/>
  <c r="P328" i="8"/>
  <c r="N329" i="8"/>
  <c r="O329" i="8"/>
  <c r="P329" i="8"/>
  <c r="N330" i="8"/>
  <c r="O330" i="8"/>
  <c r="P330" i="8"/>
  <c r="N331" i="8"/>
  <c r="O331" i="8"/>
  <c r="P331" i="8"/>
  <c r="N332" i="8"/>
  <c r="O332" i="8"/>
  <c r="P332" i="8"/>
  <c r="N333" i="8"/>
  <c r="O333" i="8"/>
  <c r="P333" i="8"/>
  <c r="N334" i="8"/>
  <c r="O334" i="8"/>
  <c r="P334" i="8"/>
  <c r="N335" i="8"/>
  <c r="O335" i="8"/>
  <c r="P335" i="8"/>
  <c r="N336" i="8"/>
  <c r="O336" i="8"/>
  <c r="P336" i="8"/>
  <c r="N337" i="8"/>
  <c r="O337" i="8"/>
  <c r="P337" i="8"/>
  <c r="N338" i="8"/>
  <c r="O338" i="8"/>
  <c r="P338" i="8"/>
  <c r="N339" i="8"/>
  <c r="O339" i="8"/>
  <c r="P339" i="8"/>
  <c r="N340" i="8"/>
  <c r="O340" i="8"/>
  <c r="P340" i="8"/>
  <c r="N341" i="8"/>
  <c r="O341" i="8"/>
  <c r="P341" i="8"/>
  <c r="Q335" i="8" l="1"/>
  <c r="R335" i="8" s="1"/>
  <c r="Q271" i="8"/>
  <c r="R271" i="8" s="1"/>
  <c r="Q215" i="8"/>
  <c r="R215" i="8" s="1"/>
  <c r="S215" i="8"/>
  <c r="Q151" i="8"/>
  <c r="R151" i="8" s="1"/>
  <c r="Q147" i="8"/>
  <c r="R147" i="8" s="1"/>
  <c r="Q115" i="8"/>
  <c r="R115" i="8" s="1"/>
  <c r="Q318" i="8"/>
  <c r="R318" i="8" s="1"/>
  <c r="Q166" i="8"/>
  <c r="R166" i="8" s="1"/>
  <c r="U166" i="8" s="1"/>
  <c r="Q162" i="8"/>
  <c r="R162" i="8" s="1"/>
  <c r="T162" i="8" s="1"/>
  <c r="Q150" i="8"/>
  <c r="R150" i="8" s="1"/>
  <c r="T150" i="8" s="1"/>
  <c r="T147" i="8"/>
  <c r="Q265" i="8"/>
  <c r="R265" i="8" s="1"/>
  <c r="Q253" i="8"/>
  <c r="R253" i="8" s="1"/>
  <c r="S253" i="8" s="1"/>
  <c r="Q197" i="8"/>
  <c r="R197" i="8" s="1"/>
  <c r="S197" i="8" s="1"/>
  <c r="Q324" i="8"/>
  <c r="R324" i="8" s="1"/>
  <c r="Q292" i="8"/>
  <c r="R292" i="8" s="1"/>
  <c r="Q176" i="8"/>
  <c r="R176" i="8" s="1"/>
  <c r="Q272" i="8"/>
  <c r="R272" i="8" s="1"/>
  <c r="T272" i="8" s="1"/>
  <c r="Q268" i="8"/>
  <c r="R268" i="8" s="1"/>
  <c r="Q264" i="8"/>
  <c r="R264" i="8" s="1"/>
  <c r="Q260" i="8"/>
  <c r="R260" i="8" s="1"/>
  <c r="Q224" i="8"/>
  <c r="R224" i="8" s="1"/>
  <c r="Q220" i="8"/>
  <c r="R220" i="8" s="1"/>
  <c r="U220" i="8" s="1"/>
  <c r="Q200" i="8"/>
  <c r="R200" i="8" s="1"/>
  <c r="U200" i="8" s="1"/>
  <c r="Q196" i="8"/>
  <c r="R196" i="8" s="1"/>
  <c r="Q184" i="8"/>
  <c r="R184" i="8" s="1"/>
  <c r="S184" i="8" s="1"/>
  <c r="Q128" i="8"/>
  <c r="R128" i="8" s="1"/>
  <c r="Q124" i="8"/>
  <c r="R124" i="8" s="1"/>
  <c r="Q116" i="8"/>
  <c r="R116" i="8" s="1"/>
  <c r="Q112" i="8"/>
  <c r="R112" i="8" s="1"/>
  <c r="U112" i="8" s="1"/>
  <c r="Q303" i="8"/>
  <c r="R303" i="8" s="1"/>
  <c r="Q287" i="8"/>
  <c r="R287" i="8" s="1"/>
  <c r="T287" i="8" s="1"/>
  <c r="Q283" i="8"/>
  <c r="R283" i="8" s="1"/>
  <c r="S283" i="8" s="1"/>
  <c r="Q163" i="8"/>
  <c r="R163" i="8" s="1"/>
  <c r="T163" i="8" s="1"/>
  <c r="Q266" i="8"/>
  <c r="R266" i="8" s="1"/>
  <c r="T266" i="8" s="1"/>
  <c r="Q246" i="8"/>
  <c r="R246" i="8" s="1"/>
  <c r="Q238" i="8"/>
  <c r="R238" i="8" s="1"/>
  <c r="Q230" i="8"/>
  <c r="R230" i="8" s="1"/>
  <c r="S230" i="8" s="1"/>
  <c r="Q226" i="8"/>
  <c r="R226" i="8" s="1"/>
  <c r="U226" i="8" s="1"/>
  <c r="Q202" i="8"/>
  <c r="R202" i="8" s="1"/>
  <c r="T202" i="8" s="1"/>
  <c r="Q194" i="8"/>
  <c r="R194" i="8" s="1"/>
  <c r="U194" i="8" s="1"/>
  <c r="Q134" i="8"/>
  <c r="R134" i="8" s="1"/>
  <c r="U134" i="8" s="1"/>
  <c r="Q329" i="8"/>
  <c r="R329" i="8" s="1"/>
  <c r="Q301" i="8"/>
  <c r="R301" i="8" s="1"/>
  <c r="T301" i="8" s="1"/>
  <c r="Q289" i="8"/>
  <c r="R289" i="8" s="1"/>
  <c r="S289" i="8" s="1"/>
  <c r="Q277" i="8"/>
  <c r="R277" i="8" s="1"/>
  <c r="S277" i="8" s="1"/>
  <c r="Q177" i="8"/>
  <c r="R177" i="8" s="1"/>
  <c r="U177" i="8" s="1"/>
  <c r="Q333" i="8"/>
  <c r="R333" i="8" s="1"/>
  <c r="S333" i="8" s="1"/>
  <c r="Q325" i="8"/>
  <c r="R325" i="8" s="1"/>
  <c r="Q340" i="8"/>
  <c r="R340" i="8" s="1"/>
  <c r="S340" i="8" s="1"/>
  <c r="Q326" i="8"/>
  <c r="R326" i="8" s="1"/>
  <c r="T326" i="8" s="1"/>
  <c r="Q310" i="8"/>
  <c r="R310" i="8" s="1"/>
  <c r="Q270" i="8"/>
  <c r="R270" i="8" s="1"/>
  <c r="S270" i="8" s="1"/>
  <c r="Q207" i="8"/>
  <c r="R207" i="8" s="1"/>
  <c r="U207" i="8" s="1"/>
  <c r="S141" i="8"/>
  <c r="Q218" i="8"/>
  <c r="R218" i="8" s="1"/>
  <c r="U218" i="8" s="1"/>
  <c r="S128" i="8"/>
  <c r="Q245" i="8"/>
  <c r="R245" i="8" s="1"/>
  <c r="T245" i="8" s="1"/>
  <c r="Q229" i="8"/>
  <c r="R229" i="8" s="1"/>
  <c r="S229" i="8" s="1"/>
  <c r="Q154" i="8"/>
  <c r="R154" i="8" s="1"/>
  <c r="U154" i="8" s="1"/>
  <c r="Q135" i="8"/>
  <c r="R135" i="8" s="1"/>
  <c r="S135" i="8" s="1"/>
  <c r="Q332" i="8"/>
  <c r="R332" i="8" s="1"/>
  <c r="S332" i="8" s="1"/>
  <c r="Q312" i="8"/>
  <c r="R312" i="8" s="1"/>
  <c r="S312" i="8" s="1"/>
  <c r="Q284" i="8"/>
  <c r="R284" i="8" s="1"/>
  <c r="T284" i="8" s="1"/>
  <c r="Q280" i="8"/>
  <c r="R280" i="8" s="1"/>
  <c r="Q248" i="8"/>
  <c r="R248" i="8" s="1"/>
  <c r="Q221" i="8"/>
  <c r="R221" i="8" s="1"/>
  <c r="T221" i="8" s="1"/>
  <c r="Q205" i="8"/>
  <c r="R205" i="8" s="1"/>
  <c r="Q146" i="8"/>
  <c r="R146" i="8" s="1"/>
  <c r="S146" i="8" s="1"/>
  <c r="Q192" i="8"/>
  <c r="R192" i="8" s="1"/>
  <c r="Q188" i="8"/>
  <c r="R188" i="8" s="1"/>
  <c r="S188" i="8" s="1"/>
  <c r="Q138" i="8"/>
  <c r="R138" i="8" s="1"/>
  <c r="T138" i="8" s="1"/>
  <c r="Q118" i="8"/>
  <c r="R118" i="8" s="1"/>
  <c r="U118" i="8" s="1"/>
  <c r="Q114" i="8"/>
  <c r="R114" i="8" s="1"/>
  <c r="Q319" i="8"/>
  <c r="R319" i="8" s="1"/>
  <c r="Q315" i="8"/>
  <c r="R315" i="8" s="1"/>
  <c r="U315" i="8" s="1"/>
  <c r="Q311" i="8"/>
  <c r="R311" i="8" s="1"/>
  <c r="Q307" i="8"/>
  <c r="R307" i="8" s="1"/>
  <c r="T307" i="8" s="1"/>
  <c r="Q242" i="8"/>
  <c r="R242" i="8" s="1"/>
  <c r="T242" i="8" s="1"/>
  <c r="Q234" i="8"/>
  <c r="R234" i="8" s="1"/>
  <c r="T234" i="8" s="1"/>
  <c r="Q223" i="8"/>
  <c r="R223" i="8" s="1"/>
  <c r="U223" i="8" s="1"/>
  <c r="Q208" i="8"/>
  <c r="R208" i="8" s="1"/>
  <c r="T208" i="8" s="1"/>
  <c r="Q190" i="8"/>
  <c r="R190" i="8" s="1"/>
  <c r="T190" i="8" s="1"/>
  <c r="Q178" i="8"/>
  <c r="R178" i="8" s="1"/>
  <c r="S178" i="8" s="1"/>
  <c r="Q261" i="8"/>
  <c r="R261" i="8" s="1"/>
  <c r="U261" i="8" s="1"/>
  <c r="Q193" i="8"/>
  <c r="R193" i="8" s="1"/>
  <c r="T193" i="8" s="1"/>
  <c r="Q174" i="8"/>
  <c r="R174" i="8" s="1"/>
  <c r="S174" i="8" s="1"/>
  <c r="Q170" i="8"/>
  <c r="R170" i="8" s="1"/>
  <c r="T170" i="8" s="1"/>
  <c r="S151" i="8"/>
  <c r="Q148" i="8"/>
  <c r="R148" i="8" s="1"/>
  <c r="T148" i="8" s="1"/>
  <c r="Q337" i="8"/>
  <c r="R337" i="8" s="1"/>
  <c r="U337" i="8" s="1"/>
  <c r="Q257" i="8"/>
  <c r="R257" i="8" s="1"/>
  <c r="U238" i="8"/>
  <c r="Q314" i="8"/>
  <c r="R314" i="8" s="1"/>
  <c r="U314" i="8" s="1"/>
  <c r="Q306" i="8"/>
  <c r="R306" i="8" s="1"/>
  <c r="T306" i="8" s="1"/>
  <c r="Q298" i="8"/>
  <c r="R298" i="8" s="1"/>
  <c r="U298" i="8" s="1"/>
  <c r="Q241" i="8"/>
  <c r="R241" i="8" s="1"/>
  <c r="T241" i="8" s="1"/>
  <c r="Q211" i="8"/>
  <c r="R211" i="8" s="1"/>
  <c r="S211" i="8" s="1"/>
  <c r="Q189" i="8"/>
  <c r="R189" i="8" s="1"/>
  <c r="Q126" i="8"/>
  <c r="R126" i="8" s="1"/>
  <c r="S126" i="8" s="1"/>
  <c r="Q256" i="8"/>
  <c r="R256" i="8" s="1"/>
  <c r="U256" i="8" s="1"/>
  <c r="Q225" i="8"/>
  <c r="R225" i="8" s="1"/>
  <c r="T225" i="8" s="1"/>
  <c r="Q173" i="8"/>
  <c r="R173" i="8" s="1"/>
  <c r="S173" i="8" s="1"/>
  <c r="Q165" i="8"/>
  <c r="R165" i="8" s="1"/>
  <c r="S165" i="8" s="1"/>
  <c r="U158" i="8"/>
  <c r="Q122" i="8"/>
  <c r="R122" i="8" s="1"/>
  <c r="T122" i="8" s="1"/>
  <c r="Q110" i="8"/>
  <c r="R110" i="8" s="1"/>
  <c r="Q336" i="8"/>
  <c r="R336" i="8" s="1"/>
  <c r="U336" i="8" s="1"/>
  <c r="T211" i="8"/>
  <c r="Q321" i="8"/>
  <c r="R321" i="8" s="1"/>
  <c r="T321" i="8" s="1"/>
  <c r="Q313" i="8"/>
  <c r="R313" i="8" s="1"/>
  <c r="S313" i="8" s="1"/>
  <c r="Q290" i="8"/>
  <c r="R290" i="8" s="1"/>
  <c r="T290" i="8" s="1"/>
  <c r="Q286" i="8"/>
  <c r="R286" i="8" s="1"/>
  <c r="T286" i="8" s="1"/>
  <c r="Q236" i="8"/>
  <c r="R236" i="8" s="1"/>
  <c r="S236" i="8" s="1"/>
  <c r="Q214" i="8"/>
  <c r="R214" i="8" s="1"/>
  <c r="T214" i="8" s="1"/>
  <c r="Q140" i="8"/>
  <c r="R140" i="8" s="1"/>
  <c r="S140" i="8" s="1"/>
  <c r="Q129" i="8"/>
  <c r="R129" i="8" s="1"/>
  <c r="T129" i="8" s="1"/>
  <c r="U292" i="8"/>
  <c r="S271" i="8"/>
  <c r="T248" i="8"/>
  <c r="Q339" i="8"/>
  <c r="R339" i="8" s="1"/>
  <c r="T339" i="8" s="1"/>
  <c r="Q278" i="8"/>
  <c r="R278" i="8" s="1"/>
  <c r="T278" i="8" s="1"/>
  <c r="Q274" i="8"/>
  <c r="R274" i="8" s="1"/>
  <c r="U274" i="8" s="1"/>
  <c r="Q259" i="8"/>
  <c r="R259" i="8" s="1"/>
  <c r="S259" i="8" s="1"/>
  <c r="Q255" i="8"/>
  <c r="R255" i="8" s="1"/>
  <c r="S255" i="8" s="1"/>
  <c r="Q247" i="8"/>
  <c r="R247" i="8" s="1"/>
  <c r="S247" i="8" s="1"/>
  <c r="Q195" i="8"/>
  <c r="R195" i="8" s="1"/>
  <c r="U195" i="8" s="1"/>
  <c r="Q191" i="8"/>
  <c r="R191" i="8" s="1"/>
  <c r="T191" i="8" s="1"/>
  <c r="U184" i="8"/>
  <c r="Q172" i="8"/>
  <c r="R172" i="8" s="1"/>
  <c r="U172" i="8" s="1"/>
  <c r="Q168" i="8"/>
  <c r="R168" i="8" s="1"/>
  <c r="S168" i="8" s="1"/>
  <c r="Q164" i="8"/>
  <c r="R164" i="8" s="1"/>
  <c r="Q139" i="8"/>
  <c r="R139" i="8" s="1"/>
  <c r="T139" i="8" s="1"/>
  <c r="Q136" i="8"/>
  <c r="R136" i="8" s="1"/>
  <c r="S136" i="8" s="1"/>
  <c r="Q132" i="8"/>
  <c r="R132" i="8" s="1"/>
  <c r="Q117" i="8"/>
  <c r="R117" i="8" s="1"/>
  <c r="T117" i="8" s="1"/>
  <c r="Q113" i="8"/>
  <c r="R113" i="8" s="1"/>
  <c r="T113" i="8" s="1"/>
  <c r="S292" i="8"/>
  <c r="Q338" i="8"/>
  <c r="R338" i="8" s="1"/>
  <c r="T338" i="8" s="1"/>
  <c r="Q331" i="8"/>
  <c r="R331" i="8" s="1"/>
  <c r="T331" i="8" s="1"/>
  <c r="Q323" i="8"/>
  <c r="R323" i="8" s="1"/>
  <c r="S323" i="8" s="1"/>
  <c r="Q308" i="8"/>
  <c r="R308" i="8" s="1"/>
  <c r="T308" i="8" s="1"/>
  <c r="Q296" i="8"/>
  <c r="R296" i="8" s="1"/>
  <c r="T296" i="8" s="1"/>
  <c r="Q254" i="8"/>
  <c r="R254" i="8" s="1"/>
  <c r="S254" i="8" s="1"/>
  <c r="Q250" i="8"/>
  <c r="R250" i="8" s="1"/>
  <c r="U250" i="8" s="1"/>
  <c r="Q239" i="8"/>
  <c r="R239" i="8" s="1"/>
  <c r="T239" i="8" s="1"/>
  <c r="Q235" i="8"/>
  <c r="R235" i="8" s="1"/>
  <c r="S235" i="8" s="1"/>
  <c r="Q231" i="8"/>
  <c r="R231" i="8" s="1"/>
  <c r="T231" i="8" s="1"/>
  <c r="Q213" i="8"/>
  <c r="R213" i="8" s="1"/>
  <c r="U213" i="8" s="1"/>
  <c r="Q209" i="8"/>
  <c r="R209" i="8" s="1"/>
  <c r="T209" i="8" s="1"/>
  <c r="Q156" i="8"/>
  <c r="R156" i="8" s="1"/>
  <c r="Q149" i="8"/>
  <c r="R149" i="8" s="1"/>
  <c r="U149" i="8" s="1"/>
  <c r="AV327" i="1"/>
  <c r="AT327" i="1"/>
  <c r="Q320" i="8"/>
  <c r="R320" i="8" s="1"/>
  <c r="S320" i="8" s="1"/>
  <c r="Q317" i="8"/>
  <c r="R317" i="8" s="1"/>
  <c r="U317" i="8" s="1"/>
  <c r="T146" i="8"/>
  <c r="S163" i="8"/>
  <c r="U162" i="8"/>
  <c r="Q299" i="8"/>
  <c r="R299" i="8" s="1"/>
  <c r="T299" i="8" s="1"/>
  <c r="Q267" i="8"/>
  <c r="R267" i="8" s="1"/>
  <c r="T267" i="8" s="1"/>
  <c r="Q206" i="8"/>
  <c r="R206" i="8" s="1"/>
  <c r="T206" i="8" s="1"/>
  <c r="Q161" i="8"/>
  <c r="R161" i="8" s="1"/>
  <c r="Q302" i="8"/>
  <c r="R302" i="8" s="1"/>
  <c r="S302" i="8" s="1"/>
  <c r="Q273" i="8"/>
  <c r="R273" i="8" s="1"/>
  <c r="T273" i="8" s="1"/>
  <c r="Q249" i="8"/>
  <c r="R249" i="8" s="1"/>
  <c r="S249" i="8" s="1"/>
  <c r="Q228" i="8"/>
  <c r="R228" i="8" s="1"/>
  <c r="T228" i="8" s="1"/>
  <c r="Q217" i="8"/>
  <c r="R217" i="8" s="1"/>
  <c r="S217" i="8" s="1"/>
  <c r="Q199" i="8"/>
  <c r="R199" i="8" s="1"/>
  <c r="U199" i="8" s="1"/>
  <c r="Q183" i="8"/>
  <c r="R183" i="8" s="1"/>
  <c r="U183" i="8" s="1"/>
  <c r="Q155" i="8"/>
  <c r="R155" i="8" s="1"/>
  <c r="Q327" i="8"/>
  <c r="R327" i="8" s="1"/>
  <c r="S327" i="8" s="1"/>
  <c r="Q341" i="8"/>
  <c r="R341" i="8" s="1"/>
  <c r="S341" i="8" s="1"/>
  <c r="Q330" i="8"/>
  <c r="R330" i="8" s="1"/>
  <c r="S330" i="8" s="1"/>
  <c r="Q263" i="8"/>
  <c r="R263" i="8" s="1"/>
  <c r="T263" i="8" s="1"/>
  <c r="Q243" i="8"/>
  <c r="R243" i="8" s="1"/>
  <c r="T243" i="8" s="1"/>
  <c r="Q222" i="8"/>
  <c r="R222" i="8" s="1"/>
  <c r="S222" i="8" s="1"/>
  <c r="Q186" i="8"/>
  <c r="R186" i="8" s="1"/>
  <c r="T186" i="8" s="1"/>
  <c r="Q171" i="8"/>
  <c r="R171" i="8" s="1"/>
  <c r="T171" i="8" s="1"/>
  <c r="T165" i="8"/>
  <c r="Q125" i="8"/>
  <c r="R125" i="8" s="1"/>
  <c r="T125" i="8" s="1"/>
  <c r="Q119" i="8"/>
  <c r="R119" i="8" s="1"/>
  <c r="U119" i="8" s="1"/>
  <c r="U141" i="8"/>
  <c r="Q322" i="8"/>
  <c r="R322" i="8" s="1"/>
  <c r="U322" i="8" s="1"/>
  <c r="Q262" i="8"/>
  <c r="R262" i="8" s="1"/>
  <c r="S262" i="8" s="1"/>
  <c r="Q227" i="8"/>
  <c r="R227" i="8" s="1"/>
  <c r="T227" i="8" s="1"/>
  <c r="Q216" i="8"/>
  <c r="R216" i="8" s="1"/>
  <c r="U216" i="8" s="1"/>
  <c r="Q198" i="8"/>
  <c r="R198" i="8" s="1"/>
  <c r="S198" i="8" s="1"/>
  <c r="Q160" i="8"/>
  <c r="R160" i="8" s="1"/>
  <c r="Q157" i="8"/>
  <c r="R157" i="8" s="1"/>
  <c r="U157" i="8" s="1"/>
  <c r="Q152" i="8"/>
  <c r="R152" i="8" s="1"/>
  <c r="Q282" i="8"/>
  <c r="R282" i="8" s="1"/>
  <c r="U282" i="8" s="1"/>
  <c r="Q182" i="8"/>
  <c r="R182" i="8" s="1"/>
  <c r="S182" i="8" s="1"/>
  <c r="U170" i="8"/>
  <c r="Q304" i="8"/>
  <c r="R304" i="8" s="1"/>
  <c r="S304" i="8" s="1"/>
  <c r="Q291" i="8"/>
  <c r="R291" i="8" s="1"/>
  <c r="T291" i="8" s="1"/>
  <c r="Q285" i="8"/>
  <c r="R285" i="8" s="1"/>
  <c r="S285" i="8" s="1"/>
  <c r="Q258" i="8"/>
  <c r="R258" i="8" s="1"/>
  <c r="S258" i="8" s="1"/>
  <c r="Q233" i="8"/>
  <c r="R233" i="8" s="1"/>
  <c r="U233" i="8" s="1"/>
  <c r="Q159" i="8"/>
  <c r="R159" i="8" s="1"/>
  <c r="T159" i="8" s="1"/>
  <c r="Q127" i="8"/>
  <c r="R127" i="8" s="1"/>
  <c r="T324" i="8"/>
  <c r="Q133" i="8"/>
  <c r="R133" i="8" s="1"/>
  <c r="S133" i="8" s="1"/>
  <c r="Q328" i="8"/>
  <c r="R328" i="8" s="1"/>
  <c r="U328" i="8" s="1"/>
  <c r="Q300" i="8"/>
  <c r="R300" i="8" s="1"/>
  <c r="T300" i="8" s="1"/>
  <c r="Q288" i="8"/>
  <c r="R288" i="8" s="1"/>
  <c r="S288" i="8" s="1"/>
  <c r="Q281" i="8"/>
  <c r="R281" i="8" s="1"/>
  <c r="T281" i="8" s="1"/>
  <c r="Q244" i="8"/>
  <c r="R244" i="8" s="1"/>
  <c r="S244" i="8" s="1"/>
  <c r="Q203" i="8"/>
  <c r="R203" i="8" s="1"/>
  <c r="S203" i="8" s="1"/>
  <c r="Q167" i="8"/>
  <c r="R167" i="8" s="1"/>
  <c r="T167" i="8" s="1"/>
  <c r="Q123" i="8"/>
  <c r="R123" i="8" s="1"/>
  <c r="T123" i="8" s="1"/>
  <c r="T335" i="8"/>
  <c r="U303" i="8"/>
  <c r="Q212" i="8"/>
  <c r="R212" i="8" s="1"/>
  <c r="U212" i="8" s="1"/>
  <c r="T141" i="8"/>
  <c r="Q120" i="8"/>
  <c r="R120" i="8" s="1"/>
  <c r="U120" i="8" s="1"/>
  <c r="Q111" i="8"/>
  <c r="R111" i="8" s="1"/>
  <c r="T111" i="8" s="1"/>
  <c r="J285" i="1"/>
  <c r="K285" i="1" s="1"/>
  <c r="L285" i="1" s="1"/>
  <c r="F286" i="1"/>
  <c r="E285" i="1"/>
  <c r="D286" i="1"/>
  <c r="I285" i="1"/>
  <c r="S326" i="8"/>
  <c r="Q316" i="8"/>
  <c r="R316" i="8" s="1"/>
  <c r="T316" i="8" s="1"/>
  <c r="U333" i="8"/>
  <c r="T319" i="8"/>
  <c r="Q305" i="8"/>
  <c r="R305" i="8" s="1"/>
  <c r="U305" i="8" s="1"/>
  <c r="Q295" i="8"/>
  <c r="R295" i="8" s="1"/>
  <c r="S295" i="8" s="1"/>
  <c r="S286" i="8"/>
  <c r="U331" i="8"/>
  <c r="S325" i="8"/>
  <c r="U325" i="8"/>
  <c r="T264" i="8"/>
  <c r="S264" i="8"/>
  <c r="U264" i="8"/>
  <c r="T285" i="8"/>
  <c r="U268" i="8"/>
  <c r="U235" i="8"/>
  <c r="T235" i="8"/>
  <c r="S321" i="8"/>
  <c r="U321" i="8"/>
  <c r="U312" i="8"/>
  <c r="U280" i="8"/>
  <c r="T280" i="8"/>
  <c r="S278" i="8"/>
  <c r="U329" i="8"/>
  <c r="S329" i="8"/>
  <c r="U307" i="8"/>
  <c r="S307" i="8"/>
  <c r="T303" i="8"/>
  <c r="S303" i="8"/>
  <c r="U257" i="8"/>
  <c r="T257" i="8"/>
  <c r="S317" i="8"/>
  <c r="U265" i="8"/>
  <c r="S265" i="8"/>
  <c r="T265" i="8"/>
  <c r="S324" i="8"/>
  <c r="U324" i="8"/>
  <c r="S310" i="8"/>
  <c r="U228" i="8"/>
  <c r="T318" i="8"/>
  <c r="S318" i="8"/>
  <c r="U318" i="8"/>
  <c r="U287" i="8"/>
  <c r="T250" i="8"/>
  <c r="S268" i="8"/>
  <c r="T268" i="8"/>
  <c r="S224" i="8"/>
  <c r="T224" i="8"/>
  <c r="Q279" i="8"/>
  <c r="R279" i="8" s="1"/>
  <c r="T329" i="8"/>
  <c r="T325" i="8"/>
  <c r="Q275" i="8"/>
  <c r="R275" i="8" s="1"/>
  <c r="S275" i="8" s="1"/>
  <c r="T270" i="8"/>
  <c r="T255" i="8"/>
  <c r="U255" i="8"/>
  <c r="T192" i="8"/>
  <c r="U192" i="8"/>
  <c r="S192" i="8"/>
  <c r="U137" i="8"/>
  <c r="T137" i="8"/>
  <c r="S137" i="8"/>
  <c r="U209" i="8"/>
  <c r="Q334" i="8"/>
  <c r="R334" i="8" s="1"/>
  <c r="T334" i="8" s="1"/>
  <c r="U286" i="8"/>
  <c r="U283" i="8"/>
  <c r="U215" i="8"/>
  <c r="T215" i="8"/>
  <c r="U224" i="8"/>
  <c r="U196" i="8"/>
  <c r="S196" i="8"/>
  <c r="T196" i="8"/>
  <c r="Q276" i="8"/>
  <c r="R276" i="8" s="1"/>
  <c r="T276" i="8" s="1"/>
  <c r="U271" i="8"/>
  <c r="T271" i="8"/>
  <c r="S256" i="8"/>
  <c r="T256" i="8"/>
  <c r="T161" i="8"/>
  <c r="S161" i="8"/>
  <c r="S335" i="8"/>
  <c r="U335" i="8"/>
  <c r="S339" i="8"/>
  <c r="Q269" i="8"/>
  <c r="R269" i="8" s="1"/>
  <c r="T269" i="8" s="1"/>
  <c r="U266" i="8"/>
  <c r="U263" i="8"/>
  <c r="S260" i="8"/>
  <c r="S216" i="8"/>
  <c r="U248" i="8"/>
  <c r="S248" i="8"/>
  <c r="S246" i="8"/>
  <c r="U246" i="8"/>
  <c r="U202" i="8"/>
  <c r="S202" i="8"/>
  <c r="T220" i="8"/>
  <c r="S153" i="8"/>
  <c r="T153" i="8"/>
  <c r="U153" i="8"/>
  <c r="U319" i="8"/>
  <c r="S319" i="8"/>
  <c r="U311" i="8"/>
  <c r="T311" i="8"/>
  <c r="S239" i="8"/>
  <c r="T328" i="8"/>
  <c r="U310" i="8"/>
  <c r="Q297" i="8"/>
  <c r="R297" i="8" s="1"/>
  <c r="Q294" i="8"/>
  <c r="R294" i="8" s="1"/>
  <c r="T294" i="8" s="1"/>
  <c r="Q293" i="8"/>
  <c r="R293" i="8" s="1"/>
  <c r="S293" i="8" s="1"/>
  <c r="U289" i="8"/>
  <c r="S287" i="8"/>
  <c r="U260" i="8"/>
  <c r="S205" i="8"/>
  <c r="S172" i="8"/>
  <c r="T172" i="8"/>
  <c r="T292" i="8"/>
  <c r="T226" i="8"/>
  <c r="U203" i="8"/>
  <c r="U115" i="8"/>
  <c r="S115" i="8"/>
  <c r="T115" i="8"/>
  <c r="U332" i="8"/>
  <c r="U326" i="8"/>
  <c r="Q309" i="8"/>
  <c r="R309" i="8" s="1"/>
  <c r="S309" i="8" s="1"/>
  <c r="U301" i="8"/>
  <c r="S301" i="8"/>
  <c r="S242" i="8"/>
  <c r="U242" i="8"/>
  <c r="S238" i="8"/>
  <c r="T189" i="8"/>
  <c r="S189" i="8"/>
  <c r="U189" i="8"/>
  <c r="T310" i="8"/>
  <c r="T260" i="8"/>
  <c r="U247" i="8"/>
  <c r="S227" i="8"/>
  <c r="S191" i="8"/>
  <c r="T184" i="8"/>
  <c r="U133" i="8"/>
  <c r="U114" i="8"/>
  <c r="T114" i="8"/>
  <c r="S186" i="8"/>
  <c r="U186" i="8"/>
  <c r="T151" i="8"/>
  <c r="U151" i="8"/>
  <c r="S139" i="8"/>
  <c r="U139" i="8"/>
  <c r="S280" i="8"/>
  <c r="Q251" i="8"/>
  <c r="R251" i="8" s="1"/>
  <c r="S250" i="8"/>
  <c r="T213" i="8"/>
  <c r="S213" i="8"/>
  <c r="U313" i="8"/>
  <c r="U277" i="8"/>
  <c r="U253" i="8"/>
  <c r="Q252" i="8"/>
  <c r="R252" i="8" s="1"/>
  <c r="T252" i="8" s="1"/>
  <c r="S245" i="8"/>
  <c r="S223" i="8"/>
  <c r="Q219" i="8"/>
  <c r="R219" i="8" s="1"/>
  <c r="S218" i="8"/>
  <c r="T218" i="8"/>
  <c r="S160" i="8"/>
  <c r="T160" i="8"/>
  <c r="U160" i="8"/>
  <c r="T312" i="8"/>
  <c r="S212" i="8"/>
  <c r="T212" i="8"/>
  <c r="T205" i="8"/>
  <c r="U205" i="8"/>
  <c r="Q187" i="8"/>
  <c r="R187" i="8" s="1"/>
  <c r="U187" i="8" s="1"/>
  <c r="U163" i="8"/>
  <c r="U148" i="8"/>
  <c r="S148" i="8"/>
  <c r="T238" i="8"/>
  <c r="Q232" i="8"/>
  <c r="R232" i="8" s="1"/>
  <c r="S232" i="8" s="1"/>
  <c r="T116" i="8"/>
  <c r="U116" i="8"/>
  <c r="S116" i="8"/>
  <c r="T313" i="8"/>
  <c r="S311" i="8"/>
  <c r="T295" i="8"/>
  <c r="T277" i="8"/>
  <c r="S257" i="8"/>
  <c r="T253" i="8"/>
  <c r="U245" i="8"/>
  <c r="U241" i="8"/>
  <c r="Q240" i="8"/>
  <c r="R240" i="8" s="1"/>
  <c r="T240" i="8" s="1"/>
  <c r="S233" i="8"/>
  <c r="S214" i="8"/>
  <c r="S194" i="8"/>
  <c r="T194" i="8"/>
  <c r="S124" i="8"/>
  <c r="T124" i="8"/>
  <c r="U124" i="8"/>
  <c r="T246" i="8"/>
  <c r="Q237" i="8"/>
  <c r="R237" i="8" s="1"/>
  <c r="S237" i="8" s="1"/>
  <c r="S226" i="8"/>
  <c r="T182" i="8"/>
  <c r="U182" i="8"/>
  <c r="S156" i="8"/>
  <c r="U156" i="8"/>
  <c r="T156" i="8"/>
  <c r="Q131" i="8"/>
  <c r="R131" i="8" s="1"/>
  <c r="S131" i="8" s="1"/>
  <c r="Q210" i="8"/>
  <c r="R210" i="8" s="1"/>
  <c r="S200" i="8"/>
  <c r="T200" i="8"/>
  <c r="T164" i="8"/>
  <c r="U164" i="8"/>
  <c r="S164" i="8"/>
  <c r="U161" i="8"/>
  <c r="Q142" i="8"/>
  <c r="R142" i="8" s="1"/>
  <c r="U142" i="8" s="1"/>
  <c r="Q130" i="8"/>
  <c r="R130" i="8" s="1"/>
  <c r="S130" i="8" s="1"/>
  <c r="U126" i="8"/>
  <c r="T126" i="8"/>
  <c r="U110" i="8"/>
  <c r="S110" i="8"/>
  <c r="T110" i="8"/>
  <c r="U208" i="8"/>
  <c r="Q201" i="8"/>
  <c r="R201" i="8" s="1"/>
  <c r="T128" i="8"/>
  <c r="U128" i="8"/>
  <c r="T119" i="8"/>
  <c r="S117" i="8"/>
  <c r="S193" i="8"/>
  <c r="T176" i="8"/>
  <c r="U176" i="8"/>
  <c r="S176" i="8"/>
  <c r="T158" i="8"/>
  <c r="S158" i="8"/>
  <c r="T135" i="8"/>
  <c r="T207" i="8"/>
  <c r="U190" i="8"/>
  <c r="U193" i="8"/>
  <c r="T166" i="8"/>
  <c r="S166" i="8"/>
  <c r="U127" i="8"/>
  <c r="S127" i="8"/>
  <c r="T127" i="8"/>
  <c r="S114" i="8"/>
  <c r="S112" i="8"/>
  <c r="Q204" i="8"/>
  <c r="R204" i="8" s="1"/>
  <c r="T204" i="8" s="1"/>
  <c r="Q185" i="8"/>
  <c r="R185" i="8" s="1"/>
  <c r="T185" i="8" s="1"/>
  <c r="Q180" i="8"/>
  <c r="R180" i="8" s="1"/>
  <c r="Q175" i="8"/>
  <c r="R175" i="8" s="1"/>
  <c r="S167" i="8"/>
  <c r="U167" i="8"/>
  <c r="S159" i="8"/>
  <c r="S138" i="8"/>
  <c r="U138" i="8"/>
  <c r="U117" i="8"/>
  <c r="U173" i="8"/>
  <c r="S162" i="8"/>
  <c r="S150" i="8"/>
  <c r="U150" i="8"/>
  <c r="S195" i="8"/>
  <c r="T195" i="8"/>
  <c r="Q179" i="8"/>
  <c r="R179" i="8" s="1"/>
  <c r="U165" i="8"/>
  <c r="T154" i="8"/>
  <c r="T152" i="8"/>
  <c r="U152" i="8"/>
  <c r="S152" i="8"/>
  <c r="Q143" i="8"/>
  <c r="R143" i="8" s="1"/>
  <c r="S143" i="8" s="1"/>
  <c r="T132" i="8"/>
  <c r="Q181" i="8"/>
  <c r="R181" i="8" s="1"/>
  <c r="S181" i="8" s="1"/>
  <c r="T173" i="8"/>
  <c r="S157" i="8"/>
  <c r="T157" i="8"/>
  <c r="Q144" i="8"/>
  <c r="R144" i="8" s="1"/>
  <c r="S144" i="8" s="1"/>
  <c r="Q121" i="8"/>
  <c r="R121" i="8" s="1"/>
  <c r="U121" i="8" s="1"/>
  <c r="S171" i="8"/>
  <c r="U171" i="8"/>
  <c r="S147" i="8"/>
  <c r="U147" i="8"/>
  <c r="T120" i="8"/>
  <c r="Q169" i="8"/>
  <c r="R169" i="8" s="1"/>
  <c r="S169" i="8" s="1"/>
  <c r="Q145" i="8"/>
  <c r="R145" i="8" s="1"/>
  <c r="S145" i="8" s="1"/>
  <c r="U123" i="8"/>
  <c r="U111" i="8"/>
  <c r="U113" i="8"/>
  <c r="S123" i="8" l="1"/>
  <c r="U140" i="8"/>
  <c r="S190" i="8"/>
  <c r="S119" i="8"/>
  <c r="U191" i="8"/>
  <c r="S177" i="8"/>
  <c r="T140" i="8"/>
  <c r="U281" i="8"/>
  <c r="T223" i="8"/>
  <c r="U188" i="8"/>
  <c r="U306" i="8"/>
  <c r="T149" i="8"/>
  <c r="S306" i="8"/>
  <c r="T283" i="8"/>
  <c r="T188" i="8"/>
  <c r="S149" i="8"/>
  <c r="T183" i="8"/>
  <c r="U327" i="8"/>
  <c r="T177" i="8"/>
  <c r="U295" i="8"/>
  <c r="S183" i="8"/>
  <c r="T317" i="8"/>
  <c r="S220" i="8"/>
  <c r="S266" i="8"/>
  <c r="S209" i="8"/>
  <c r="U229" i="8"/>
  <c r="T229" i="8"/>
  <c r="U122" i="8"/>
  <c r="U135" i="8"/>
  <c r="T118" i="8"/>
  <c r="S122" i="8"/>
  <c r="T197" i="8"/>
  <c r="U129" i="8"/>
  <c r="T262" i="8"/>
  <c r="S129" i="8"/>
  <c r="U230" i="8"/>
  <c r="U262" i="8"/>
  <c r="T230" i="8"/>
  <c r="U267" i="8"/>
  <c r="S261" i="8"/>
  <c r="S267" i="8"/>
  <c r="T261" i="8"/>
  <c r="S118" i="8"/>
  <c r="U197" i="8"/>
  <c r="S208" i="8"/>
  <c r="T333" i="8"/>
  <c r="T336" i="8"/>
  <c r="S336" i="8"/>
  <c r="S111" i="8"/>
  <c r="T181" i="8"/>
  <c r="U206" i="8"/>
  <c r="T134" i="8"/>
  <c r="U136" i="8"/>
  <c r="S272" i="8"/>
  <c r="T341" i="8"/>
  <c r="U221" i="8"/>
  <c r="S206" i="8"/>
  <c r="U272" i="8"/>
  <c r="U300" i="8"/>
  <c r="U341" i="8"/>
  <c r="S134" i="8"/>
  <c r="T174" i="8"/>
  <c r="U290" i="8"/>
  <c r="S300" i="8"/>
  <c r="S274" i="8"/>
  <c r="U211" i="8"/>
  <c r="S221" i="8"/>
  <c r="U174" i="8"/>
  <c r="S299" i="8"/>
  <c r="T274" i="8"/>
  <c r="S207" i="8"/>
  <c r="U273" i="8"/>
  <c r="T289" i="8"/>
  <c r="S273" i="8"/>
  <c r="S315" i="8"/>
  <c r="T112" i="8"/>
  <c r="T315" i="8"/>
  <c r="U296" i="8"/>
  <c r="T216" i="8"/>
  <c r="T133" i="8"/>
  <c r="U168" i="8"/>
  <c r="S284" i="8"/>
  <c r="S296" i="8"/>
  <c r="U284" i="8"/>
  <c r="U239" i="8"/>
  <c r="T332" i="8"/>
  <c r="S282" i="8"/>
  <c r="S154" i="8"/>
  <c r="U125" i="8"/>
  <c r="S113" i="8"/>
  <c r="U214" i="8"/>
  <c r="T203" i="8"/>
  <c r="T323" i="8"/>
  <c r="S125" i="8"/>
  <c r="U323" i="8"/>
  <c r="S199" i="8"/>
  <c r="T199" i="8"/>
  <c r="S328" i="8"/>
  <c r="S314" i="8"/>
  <c r="U159" i="8"/>
  <c r="T178" i="8"/>
  <c r="T314" i="8"/>
  <c r="U244" i="8"/>
  <c r="T282" i="8"/>
  <c r="T327" i="8"/>
  <c r="U339" i="8"/>
  <c r="T340" i="8"/>
  <c r="U340" i="8"/>
  <c r="U338" i="8"/>
  <c r="T330" i="8"/>
  <c r="T337" i="8"/>
  <c r="S308" i="8"/>
  <c r="S337" i="8"/>
  <c r="S231" i="8"/>
  <c r="S170" i="8"/>
  <c r="S234" i="8"/>
  <c r="U299" i="8"/>
  <c r="U231" i="8"/>
  <c r="U234" i="8"/>
  <c r="S291" i="8"/>
  <c r="U330" i="8"/>
  <c r="U285" i="8"/>
  <c r="U146" i="8"/>
  <c r="U270" i="8"/>
  <c r="U130" i="8"/>
  <c r="T244" i="8"/>
  <c r="U308" i="8"/>
  <c r="T136" i="8"/>
  <c r="T168" i="8"/>
  <c r="S263" i="8"/>
  <c r="S228" i="8"/>
  <c r="T130" i="8"/>
  <c r="T247" i="8"/>
  <c r="S338" i="8"/>
  <c r="T254" i="8"/>
  <c r="T236" i="8"/>
  <c r="U278" i="8"/>
  <c r="U236" i="8"/>
  <c r="U302" i="8"/>
  <c r="T320" i="8"/>
  <c r="S120" i="8"/>
  <c r="S225" i="8"/>
  <c r="T302" i="8"/>
  <c r="U249" i="8"/>
  <c r="T298" i="8"/>
  <c r="U217" i="8"/>
  <c r="U320" i="8"/>
  <c r="U225" i="8"/>
  <c r="T249" i="8"/>
  <c r="U178" i="8"/>
  <c r="S290" i="8"/>
  <c r="S298" i="8"/>
  <c r="T217" i="8"/>
  <c r="S241" i="8"/>
  <c r="U132" i="8"/>
  <c r="S132" i="8"/>
  <c r="T305" i="8"/>
  <c r="U254" i="8"/>
  <c r="U259" i="8"/>
  <c r="T198" i="8"/>
  <c r="S331" i="8"/>
  <c r="U227" i="8"/>
  <c r="U198" i="8"/>
  <c r="S281" i="8"/>
  <c r="T259" i="8"/>
  <c r="T322" i="8"/>
  <c r="S322" i="8"/>
  <c r="S305" i="8"/>
  <c r="U304" i="8"/>
  <c r="S155" i="8"/>
  <c r="U155" i="8"/>
  <c r="T155" i="8"/>
  <c r="T258" i="8"/>
  <c r="T288" i="8"/>
  <c r="U243" i="8"/>
  <c r="S243" i="8"/>
  <c r="U309" i="8"/>
  <c r="T233" i="8"/>
  <c r="T309" i="8"/>
  <c r="U258" i="8"/>
  <c r="S185" i="8"/>
  <c r="U288" i="8"/>
  <c r="T131" i="8"/>
  <c r="U181" i="8"/>
  <c r="U222" i="8"/>
  <c r="T222" i="8"/>
  <c r="T304" i="8"/>
  <c r="U291" i="8"/>
  <c r="I286" i="1"/>
  <c r="J286" i="1"/>
  <c r="K286" i="1" s="1"/>
  <c r="L286" i="1" s="1"/>
  <c r="F287" i="1"/>
  <c r="E286" i="1"/>
  <c r="D287" i="1"/>
  <c r="S334" i="8"/>
  <c r="U334" i="8"/>
  <c r="U316" i="8"/>
  <c r="S316" i="8"/>
  <c r="U131" i="8"/>
  <c r="U232" i="8"/>
  <c r="U169" i="8"/>
  <c r="U237" i="8"/>
  <c r="T169" i="8"/>
  <c r="T237" i="8"/>
  <c r="T201" i="8"/>
  <c r="S201" i="8"/>
  <c r="U201" i="8"/>
  <c r="S240" i="8"/>
  <c r="U240" i="8"/>
  <c r="T251" i="8"/>
  <c r="U251" i="8"/>
  <c r="U297" i="8"/>
  <c r="S297" i="8"/>
  <c r="T297" i="8"/>
  <c r="T180" i="8"/>
  <c r="S180" i="8"/>
  <c r="U180" i="8"/>
  <c r="T175" i="8"/>
  <c r="U175" i="8"/>
  <c r="S175" i="8"/>
  <c r="S251" i="8"/>
  <c r="U145" i="8"/>
  <c r="U269" i="8"/>
  <c r="T232" i="8"/>
  <c r="T121" i="8"/>
  <c r="T145" i="8"/>
  <c r="S276" i="8"/>
  <c r="U276" i="8"/>
  <c r="S269" i="8"/>
  <c r="S210" i="8"/>
  <c r="U210" i="8"/>
  <c r="S121" i="8"/>
  <c r="T179" i="8"/>
  <c r="U179" i="8"/>
  <c r="S179" i="8"/>
  <c r="U204" i="8"/>
  <c r="S204" i="8"/>
  <c r="U185" i="8"/>
  <c r="T219" i="8"/>
  <c r="U219" i="8"/>
  <c r="S219" i="8"/>
  <c r="T143" i="8"/>
  <c r="T210" i="8"/>
  <c r="U252" i="8"/>
  <c r="S252" i="8"/>
  <c r="U144" i="8"/>
  <c r="S142" i="8"/>
  <c r="T144" i="8"/>
  <c r="U143" i="8"/>
  <c r="S187" i="8"/>
  <c r="T187" i="8"/>
  <c r="U293" i="8"/>
  <c r="T293" i="8"/>
  <c r="U279" i="8"/>
  <c r="T279" i="8"/>
  <c r="S279" i="8"/>
  <c r="T142" i="8"/>
  <c r="S294" i="8"/>
  <c r="U294" i="8"/>
  <c r="U275" i="8"/>
  <c r="T275" i="8"/>
  <c r="I287" i="1" l="1"/>
  <c r="E287" i="1"/>
  <c r="D288" i="1"/>
  <c r="J287" i="1"/>
  <c r="K287" i="1" s="1"/>
  <c r="L287" i="1" s="1"/>
  <c r="F288" i="1"/>
  <c r="E288" i="1" l="1"/>
  <c r="D289" i="1"/>
  <c r="I288" i="1"/>
  <c r="J288" i="1"/>
  <c r="K288" i="1" s="1"/>
  <c r="L288" i="1" s="1"/>
  <c r="F289" i="1"/>
  <c r="J289" i="1" s="1"/>
  <c r="K289" i="1" s="1"/>
  <c r="L289" i="1" s="1"/>
  <c r="I289" i="1" l="1"/>
  <c r="E289" i="1"/>
  <c r="H10" i="2" l="1"/>
  <c r="H9" i="2"/>
  <c r="X53" i="8" l="1"/>
  <c r="P4" i="2"/>
  <c r="H11" i="2"/>
  <c r="H8" i="2"/>
  <c r="H7" i="2"/>
  <c r="H6" i="2"/>
  <c r="H5" i="2"/>
  <c r="H16" i="2" s="1"/>
  <c r="H4" i="2"/>
  <c r="H3" i="2"/>
  <c r="C11" i="2"/>
  <c r="C10" i="2"/>
  <c r="C9" i="2"/>
  <c r="C8" i="2"/>
  <c r="C7" i="2"/>
  <c r="C6" i="2"/>
  <c r="C5" i="2"/>
  <c r="C4" i="2"/>
  <c r="C3" i="2"/>
  <c r="D362" i="2" l="1"/>
  <c r="D357" i="2"/>
  <c r="D359" i="2"/>
  <c r="D358" i="2"/>
  <c r="D363" i="2"/>
  <c r="D361" i="2"/>
  <c r="D365" i="2"/>
  <c r="D360" i="2"/>
  <c r="D364" i="2"/>
  <c r="D348" i="2"/>
  <c r="D354" i="2"/>
  <c r="D353" i="2"/>
  <c r="D346" i="2"/>
  <c r="D356" i="2"/>
  <c r="D352" i="2"/>
  <c r="D366" i="2"/>
  <c r="D347" i="2"/>
  <c r="D349" i="2"/>
  <c r="D351" i="2"/>
  <c r="D350" i="2"/>
  <c r="D355" i="2"/>
  <c r="D338" i="2"/>
  <c r="D341" i="2"/>
  <c r="D345" i="2"/>
  <c r="D339" i="2"/>
  <c r="D343" i="2"/>
  <c r="D337" i="2"/>
  <c r="D344" i="2"/>
  <c r="D340" i="2"/>
  <c r="D342" i="2"/>
  <c r="D336" i="2"/>
  <c r="D335" i="2"/>
  <c r="D328" i="2"/>
  <c r="D330" i="2"/>
  <c r="D331" i="2"/>
  <c r="D329" i="2"/>
  <c r="D332" i="2"/>
  <c r="D333" i="2"/>
  <c r="D334" i="2"/>
  <c r="D327" i="2"/>
  <c r="D324" i="2"/>
  <c r="D323" i="2"/>
  <c r="D322" i="2"/>
  <c r="D321" i="2"/>
  <c r="D325" i="2"/>
  <c r="D326" i="2"/>
  <c r="D320" i="2"/>
  <c r="D317" i="2"/>
  <c r="D319" i="2"/>
  <c r="D318" i="2"/>
  <c r="D316" i="2"/>
  <c r="D315" i="2"/>
  <c r="D310" i="2"/>
  <c r="D309" i="2"/>
  <c r="D314" i="2"/>
  <c r="D312" i="2"/>
  <c r="D313" i="2"/>
  <c r="D311" i="2"/>
  <c r="D293" i="2"/>
  <c r="D292" i="2"/>
  <c r="D290" i="2"/>
  <c r="D295" i="2"/>
  <c r="D303" i="2"/>
  <c r="D302" i="2"/>
  <c r="D306" i="2"/>
  <c r="D298" i="2"/>
  <c r="D305" i="2"/>
  <c r="D294" i="2"/>
  <c r="D301" i="2"/>
  <c r="D299" i="2"/>
  <c r="D308" i="2"/>
  <c r="D296" i="2"/>
  <c r="D297" i="2"/>
  <c r="D304" i="2"/>
  <c r="D307" i="2"/>
  <c r="D291" i="2"/>
  <c r="D300" i="2"/>
  <c r="D145" i="2"/>
  <c r="D107" i="2"/>
  <c r="D99" i="2"/>
  <c r="D111" i="2"/>
  <c r="D229" i="2"/>
  <c r="D135" i="2"/>
  <c r="D71" i="2"/>
  <c r="D101" i="2"/>
  <c r="D123" i="2"/>
  <c r="D237" i="2"/>
  <c r="D104" i="2"/>
  <c r="D137" i="2"/>
  <c r="D119" i="2"/>
  <c r="D77" i="2"/>
  <c r="D103" i="2"/>
  <c r="D141" i="2"/>
  <c r="D175" i="2"/>
  <c r="D233" i="2"/>
  <c r="D239" i="2"/>
  <c r="D187" i="2"/>
  <c r="D87" i="2"/>
  <c r="D129" i="2"/>
  <c r="D81" i="2"/>
  <c r="D231" i="2"/>
  <c r="D80" i="2"/>
  <c r="D211" i="2"/>
  <c r="D224" i="2"/>
  <c r="D199" i="2"/>
  <c r="D131" i="2"/>
  <c r="D125" i="2"/>
  <c r="D89" i="2"/>
  <c r="D106" i="2"/>
  <c r="D253" i="2"/>
  <c r="D128" i="2"/>
  <c r="D263" i="2"/>
  <c r="D94" i="2"/>
  <c r="D142" i="2"/>
  <c r="D280" i="2"/>
  <c r="D270" i="2"/>
  <c r="D132" i="2"/>
  <c r="D242" i="2"/>
  <c r="D235" i="2"/>
  <c r="D234" i="2"/>
  <c r="D218" i="2"/>
  <c r="D182" i="2"/>
  <c r="D190" i="2"/>
  <c r="D138" i="2"/>
  <c r="D208" i="2"/>
  <c r="D48" i="2"/>
  <c r="D117" i="2"/>
  <c r="D42" i="2"/>
  <c r="D249" i="2"/>
  <c r="D225" i="2"/>
  <c r="D66" i="2"/>
  <c r="D259" i="2"/>
  <c r="D78" i="2"/>
  <c r="D126" i="2"/>
  <c r="D276" i="2"/>
  <c r="D246" i="2"/>
  <c r="D116" i="2"/>
  <c r="D49" i="2"/>
  <c r="D181" i="2"/>
  <c r="D222" i="2"/>
  <c r="D186" i="2"/>
  <c r="D150" i="2"/>
  <c r="D213" i="2"/>
  <c r="D177" i="2"/>
  <c r="D184" i="2"/>
  <c r="D215" i="2"/>
  <c r="D179" i="2"/>
  <c r="D191" i="2"/>
  <c r="D113" i="2"/>
  <c r="D36" i="2"/>
  <c r="D100" i="2"/>
  <c r="D245" i="2"/>
  <c r="D82" i="2"/>
  <c r="D255" i="2"/>
  <c r="D272" i="2"/>
  <c r="D37" i="2"/>
  <c r="D212" i="2"/>
  <c r="D176" i="2"/>
  <c r="D134" i="2"/>
  <c r="D178" i="2"/>
  <c r="D122" i="2"/>
  <c r="D189" i="2"/>
  <c r="D69" i="2"/>
  <c r="D109" i="2"/>
  <c r="D59" i="2"/>
  <c r="D289" i="2"/>
  <c r="D241" i="2"/>
  <c r="D88" i="2"/>
  <c r="D251" i="2"/>
  <c r="D43" i="2"/>
  <c r="D268" i="2"/>
  <c r="D76" i="2"/>
  <c r="D133" i="2"/>
  <c r="D216" i="2"/>
  <c r="D180" i="2"/>
  <c r="D98" i="2"/>
  <c r="D207" i="2"/>
  <c r="D171" i="2"/>
  <c r="D127" i="2"/>
  <c r="D172" i="2"/>
  <c r="D209" i="2"/>
  <c r="D173" i="2"/>
  <c r="D115" i="2"/>
  <c r="D65" i="2"/>
  <c r="D140" i="2"/>
  <c r="D72" i="2"/>
  <c r="D247" i="2"/>
  <c r="D114" i="2"/>
  <c r="D264" i="2"/>
  <c r="D90" i="2"/>
  <c r="D108" i="2"/>
  <c r="D157" i="2"/>
  <c r="D206" i="2"/>
  <c r="D170" i="2"/>
  <c r="D166" i="2"/>
  <c r="D105" i="2"/>
  <c r="D53" i="2"/>
  <c r="D285" i="2"/>
  <c r="D58" i="2"/>
  <c r="D86" i="2"/>
  <c r="D217" i="2"/>
  <c r="D63" i="2"/>
  <c r="D47" i="2"/>
  <c r="D281" i="2"/>
  <c r="D56" i="2"/>
  <c r="D243" i="2"/>
  <c r="D57" i="2"/>
  <c r="D30" i="2"/>
  <c r="D260" i="2"/>
  <c r="D52" i="2"/>
  <c r="D85" i="2"/>
  <c r="D210" i="2"/>
  <c r="D174" i="2"/>
  <c r="D64" i="2"/>
  <c r="D201" i="2"/>
  <c r="D165" i="2"/>
  <c r="D79" i="2"/>
  <c r="D160" i="2"/>
  <c r="D203" i="2"/>
  <c r="D167" i="2"/>
  <c r="D23" i="2"/>
  <c r="D75" i="2"/>
  <c r="D32" i="2"/>
  <c r="D275" i="2"/>
  <c r="D110" i="2"/>
  <c r="D151" i="2"/>
  <c r="D274" i="2"/>
  <c r="D155" i="2"/>
  <c r="D205" i="2"/>
  <c r="D60" i="2"/>
  <c r="D41" i="2"/>
  <c r="D277" i="2"/>
  <c r="D96" i="2"/>
  <c r="D124" i="2"/>
  <c r="D50" i="2"/>
  <c r="D287" i="2"/>
  <c r="D24" i="2"/>
  <c r="D136" i="2"/>
  <c r="D51" i="2"/>
  <c r="D266" i="2"/>
  <c r="D84" i="2"/>
  <c r="D256" i="2"/>
  <c r="D46" i="2"/>
  <c r="D68" i="2"/>
  <c r="D200" i="2"/>
  <c r="D164" i="2"/>
  <c r="D230" i="2"/>
  <c r="D154" i="2"/>
  <c r="D74" i="2"/>
  <c r="D265" i="2"/>
  <c r="D28" i="2"/>
  <c r="D162" i="2"/>
  <c r="D95" i="2"/>
  <c r="D35" i="2"/>
  <c r="D273" i="2"/>
  <c r="D91" i="2"/>
  <c r="D139" i="2"/>
  <c r="D44" i="2"/>
  <c r="D283" i="2"/>
  <c r="D61" i="2"/>
  <c r="D45" i="2"/>
  <c r="D55" i="2"/>
  <c r="D193" i="2"/>
  <c r="D252" i="2"/>
  <c r="D40" i="2"/>
  <c r="D144" i="2"/>
  <c r="D204" i="2"/>
  <c r="D168" i="2"/>
  <c r="D195" i="2"/>
  <c r="D159" i="2"/>
  <c r="D220" i="2"/>
  <c r="D148" i="2"/>
  <c r="D197" i="2"/>
  <c r="D161" i="2"/>
  <c r="D67" i="2"/>
  <c r="D54" i="2"/>
  <c r="D244" i="2"/>
  <c r="D198" i="2"/>
  <c r="D73" i="2"/>
  <c r="D227" i="2"/>
  <c r="D29" i="2"/>
  <c r="D269" i="2"/>
  <c r="D169" i="2"/>
  <c r="D118" i="2"/>
  <c r="D38" i="2"/>
  <c r="D279" i="2"/>
  <c r="D282" i="2"/>
  <c r="D39" i="2"/>
  <c r="D25" i="2"/>
  <c r="D248" i="2"/>
  <c r="D34" i="2"/>
  <c r="D286" i="2"/>
  <c r="D194" i="2"/>
  <c r="D158" i="2"/>
  <c r="D214" i="2"/>
  <c r="D121" i="2"/>
  <c r="D163" i="2"/>
  <c r="D278" i="2"/>
  <c r="D250" i="2"/>
  <c r="D33" i="2"/>
  <c r="D153" i="2"/>
  <c r="D143" i="2"/>
  <c r="D261" i="2"/>
  <c r="D102" i="2"/>
  <c r="D258" i="2"/>
  <c r="D26" i="2"/>
  <c r="D130" i="2"/>
  <c r="D271" i="2"/>
  <c r="D31" i="2"/>
  <c r="D27" i="2"/>
  <c r="D288" i="2"/>
  <c r="D240" i="2"/>
  <c r="D22" i="2"/>
  <c r="D262" i="2"/>
  <c r="D62" i="2"/>
  <c r="D238" i="2"/>
  <c r="D188" i="2"/>
  <c r="D152" i="2"/>
  <c r="D228" i="2"/>
  <c r="D147" i="2"/>
  <c r="D202" i="2"/>
  <c r="D232" i="2"/>
  <c r="D83" i="2"/>
  <c r="D93" i="2"/>
  <c r="D112" i="2"/>
  <c r="D257" i="2"/>
  <c r="D236" i="2"/>
  <c r="D120" i="2"/>
  <c r="D267" i="2"/>
  <c r="D92" i="2"/>
  <c r="D21" i="2"/>
  <c r="D284" i="2"/>
  <c r="D70" i="2"/>
  <c r="D223" i="2"/>
  <c r="D254" i="2"/>
  <c r="D192" i="2"/>
  <c r="D156" i="2"/>
  <c r="D226" i="2"/>
  <c r="D146" i="2"/>
  <c r="D219" i="2"/>
  <c r="D183" i="2"/>
  <c r="D196" i="2"/>
  <c r="D221" i="2"/>
  <c r="D185" i="2"/>
  <c r="D149" i="2"/>
  <c r="D97" i="2"/>
  <c r="C16" i="2"/>
  <c r="F16" i="2"/>
  <c r="BN3" i="1"/>
  <c r="BM3" i="1"/>
  <c r="BL3" i="1"/>
  <c r="H8" i="1" l="1"/>
  <c r="I8" i="1"/>
  <c r="BJ3" i="1"/>
  <c r="P68" i="11"/>
  <c r="O68" i="11"/>
  <c r="Q68" i="11" s="1"/>
  <c r="R68" i="11" s="1"/>
  <c r="N68" i="11"/>
  <c r="P67" i="11"/>
  <c r="O67" i="11"/>
  <c r="N67" i="11"/>
  <c r="P66" i="11"/>
  <c r="O66" i="11"/>
  <c r="N66" i="11"/>
  <c r="P65" i="11"/>
  <c r="O65" i="11"/>
  <c r="N65" i="11"/>
  <c r="P64" i="11"/>
  <c r="O64" i="11"/>
  <c r="N64" i="11"/>
  <c r="P63" i="11"/>
  <c r="O63" i="11"/>
  <c r="N63" i="11"/>
  <c r="P62" i="11"/>
  <c r="O62" i="11"/>
  <c r="N62" i="11"/>
  <c r="P61" i="11"/>
  <c r="O61" i="11"/>
  <c r="Q61" i="11" s="1"/>
  <c r="R61" i="11" s="1"/>
  <c r="N61" i="11"/>
  <c r="P60" i="11"/>
  <c r="O60" i="11"/>
  <c r="Q60" i="11" s="1"/>
  <c r="R60" i="11" s="1"/>
  <c r="N60" i="11"/>
  <c r="P59" i="11"/>
  <c r="O59" i="11"/>
  <c r="N59" i="11"/>
  <c r="P58" i="11"/>
  <c r="O58" i="11"/>
  <c r="N58" i="11"/>
  <c r="P57" i="11"/>
  <c r="O57" i="11"/>
  <c r="N57" i="11"/>
  <c r="P56" i="11"/>
  <c r="O56" i="11"/>
  <c r="N56" i="11"/>
  <c r="P55" i="11"/>
  <c r="O55" i="11"/>
  <c r="N55" i="11"/>
  <c r="P54" i="11"/>
  <c r="O54" i="11"/>
  <c r="Q54" i="11" s="1"/>
  <c r="R54" i="11" s="1"/>
  <c r="N54" i="11"/>
  <c r="P53" i="11"/>
  <c r="O53" i="11"/>
  <c r="Q53" i="11" s="1"/>
  <c r="R53" i="11" s="1"/>
  <c r="N53" i="11"/>
  <c r="P52" i="11"/>
  <c r="O52" i="11"/>
  <c r="Q52" i="11" s="1"/>
  <c r="R52" i="11" s="1"/>
  <c r="S52" i="11" s="1"/>
  <c r="N52" i="11"/>
  <c r="P51" i="11"/>
  <c r="O51" i="11"/>
  <c r="N51" i="11"/>
  <c r="P50" i="11"/>
  <c r="Q50" i="11" s="1"/>
  <c r="R50" i="11" s="1"/>
  <c r="O50" i="11"/>
  <c r="N50" i="11"/>
  <c r="P49" i="11"/>
  <c r="O49" i="11"/>
  <c r="Q49" i="11" s="1"/>
  <c r="R49" i="11" s="1"/>
  <c r="N49" i="11"/>
  <c r="P48" i="11"/>
  <c r="O48" i="11"/>
  <c r="Q48" i="11" s="1"/>
  <c r="R48" i="11" s="1"/>
  <c r="S48" i="11" s="1"/>
  <c r="N48" i="11"/>
  <c r="P47" i="11"/>
  <c r="O47" i="11"/>
  <c r="Q47" i="11" s="1"/>
  <c r="R47" i="11" s="1"/>
  <c r="N47" i="11"/>
  <c r="P46" i="11"/>
  <c r="O46" i="11"/>
  <c r="N46" i="11"/>
  <c r="P45" i="11"/>
  <c r="O45" i="11"/>
  <c r="N45" i="11"/>
  <c r="P44" i="11"/>
  <c r="O44" i="11"/>
  <c r="N44" i="11"/>
  <c r="P43" i="11"/>
  <c r="O43" i="11"/>
  <c r="N43" i="11"/>
  <c r="P42" i="11"/>
  <c r="O42" i="11"/>
  <c r="Q42" i="11" s="1"/>
  <c r="R42" i="11" s="1"/>
  <c r="T42" i="11" s="1"/>
  <c r="N42" i="11"/>
  <c r="P41" i="11"/>
  <c r="O41" i="11"/>
  <c r="Q41" i="11" s="1"/>
  <c r="R41" i="11" s="1"/>
  <c r="N41" i="11"/>
  <c r="Q40" i="11"/>
  <c r="R40" i="11" s="1"/>
  <c r="P40" i="11"/>
  <c r="O40" i="11"/>
  <c r="N40" i="11"/>
  <c r="P39" i="11"/>
  <c r="O39" i="11"/>
  <c r="N39" i="11"/>
  <c r="P38" i="11"/>
  <c r="O38" i="11"/>
  <c r="N38" i="11"/>
  <c r="P37" i="11"/>
  <c r="O37" i="11"/>
  <c r="N37" i="11"/>
  <c r="P36" i="11"/>
  <c r="O36" i="11"/>
  <c r="N36" i="11"/>
  <c r="P35" i="11"/>
  <c r="O35" i="11"/>
  <c r="N35" i="11"/>
  <c r="P34" i="11"/>
  <c r="O34" i="11"/>
  <c r="N34" i="11"/>
  <c r="P33" i="11"/>
  <c r="O33" i="11"/>
  <c r="N33" i="11"/>
  <c r="P32" i="11"/>
  <c r="O32" i="11"/>
  <c r="Q32" i="11" s="1"/>
  <c r="R32" i="11" s="1"/>
  <c r="N32" i="11"/>
  <c r="P31" i="11"/>
  <c r="O31" i="11"/>
  <c r="N31" i="11"/>
  <c r="Q30" i="11"/>
  <c r="R30" i="11" s="1"/>
  <c r="T30" i="11" s="1"/>
  <c r="P30" i="11"/>
  <c r="O30" i="11"/>
  <c r="N30" i="11"/>
  <c r="P29" i="11"/>
  <c r="O29" i="11"/>
  <c r="N29" i="11"/>
  <c r="P28" i="11"/>
  <c r="O28" i="11"/>
  <c r="N28" i="11"/>
  <c r="P27" i="11"/>
  <c r="O27" i="11"/>
  <c r="N27" i="11"/>
  <c r="P26" i="11"/>
  <c r="O26" i="11"/>
  <c r="N26" i="11"/>
  <c r="P25" i="11"/>
  <c r="O25" i="11"/>
  <c r="N25" i="11"/>
  <c r="P24" i="11"/>
  <c r="O24" i="11"/>
  <c r="N24" i="11"/>
  <c r="P23" i="11"/>
  <c r="Q23" i="11" s="1"/>
  <c r="R23" i="11" s="1"/>
  <c r="S23" i="11" s="1"/>
  <c r="O23" i="11"/>
  <c r="N23" i="11"/>
  <c r="P22" i="11"/>
  <c r="O22" i="11"/>
  <c r="N22" i="11"/>
  <c r="P21" i="11"/>
  <c r="O21" i="11"/>
  <c r="N21" i="11"/>
  <c r="P20" i="11"/>
  <c r="O20" i="11"/>
  <c r="N20" i="11"/>
  <c r="P19" i="11"/>
  <c r="O19" i="11"/>
  <c r="Q19" i="11" s="1"/>
  <c r="R19" i="11" s="1"/>
  <c r="N19" i="11"/>
  <c r="P18" i="11"/>
  <c r="O18" i="11"/>
  <c r="N18" i="11"/>
  <c r="P17" i="11"/>
  <c r="O17" i="11"/>
  <c r="N17" i="11"/>
  <c r="P16" i="11"/>
  <c r="O16" i="11"/>
  <c r="N16" i="11"/>
  <c r="P15" i="11"/>
  <c r="O15" i="11"/>
  <c r="N15" i="11"/>
  <c r="P14" i="11"/>
  <c r="O14" i="11"/>
  <c r="Q14" i="11" s="1"/>
  <c r="R14" i="11" s="1"/>
  <c r="N14" i="11"/>
  <c r="P13" i="11"/>
  <c r="O13" i="11"/>
  <c r="Q13" i="11" s="1"/>
  <c r="R13" i="11" s="1"/>
  <c r="T13" i="11" s="1"/>
  <c r="N13" i="11"/>
  <c r="P12" i="11"/>
  <c r="O12" i="11"/>
  <c r="N12" i="11"/>
  <c r="P11" i="11"/>
  <c r="O11" i="11"/>
  <c r="N11" i="11"/>
  <c r="U10" i="11"/>
  <c r="P10" i="11"/>
  <c r="O10" i="11"/>
  <c r="Q10" i="11" s="1"/>
  <c r="R10" i="11" s="1"/>
  <c r="T10" i="11" s="1"/>
  <c r="N10" i="11"/>
  <c r="P9" i="11"/>
  <c r="O9" i="11"/>
  <c r="N9" i="11"/>
  <c r="P8" i="11"/>
  <c r="O8" i="11"/>
  <c r="N8" i="11"/>
  <c r="P7" i="11"/>
  <c r="O7" i="11"/>
  <c r="N7" i="11"/>
  <c r="P6" i="11"/>
  <c r="O6" i="11"/>
  <c r="N6" i="11"/>
  <c r="K5" i="11"/>
  <c r="J5" i="11"/>
  <c r="B1" i="11"/>
  <c r="W48" i="8"/>
  <c r="Q6" i="11" l="1"/>
  <c r="R6" i="11" s="1"/>
  <c r="T6" i="11" s="1"/>
  <c r="Q11" i="11"/>
  <c r="R11" i="11" s="1"/>
  <c r="Q16" i="11"/>
  <c r="R16" i="11" s="1"/>
  <c r="Q24" i="11"/>
  <c r="R24" i="11" s="1"/>
  <c r="U24" i="11" s="1"/>
  <c r="Q34" i="11"/>
  <c r="R34" i="11" s="1"/>
  <c r="Q39" i="11"/>
  <c r="R39" i="11" s="1"/>
  <c r="U42" i="11"/>
  <c r="U52" i="11"/>
  <c r="Q57" i="11"/>
  <c r="R57" i="11" s="1"/>
  <c r="Q65" i="11"/>
  <c r="R65" i="11" s="1"/>
  <c r="Q18" i="11"/>
  <c r="R18" i="11" s="1"/>
  <c r="T18" i="11" s="1"/>
  <c r="Q22" i="11"/>
  <c r="R22" i="11" s="1"/>
  <c r="S10" i="11"/>
  <c r="Q12" i="11"/>
  <c r="R12" i="11" s="1"/>
  <c r="U12" i="11" s="1"/>
  <c r="Q25" i="11"/>
  <c r="R25" i="11" s="1"/>
  <c r="Q35" i="11"/>
  <c r="R35" i="11" s="1"/>
  <c r="Q45" i="11"/>
  <c r="R45" i="11" s="1"/>
  <c r="T45" i="11" s="1"/>
  <c r="Q28" i="11"/>
  <c r="R28" i="11" s="1"/>
  <c r="S28" i="11" s="1"/>
  <c r="Q56" i="11"/>
  <c r="R56" i="11" s="1"/>
  <c r="S56" i="11" s="1"/>
  <c r="Q64" i="11"/>
  <c r="R64" i="11" s="1"/>
  <c r="S64" i="11" s="1"/>
  <c r="T40" i="11"/>
  <c r="U48" i="11"/>
  <c r="S40" i="11"/>
  <c r="U40" i="11"/>
  <c r="Q8" i="11"/>
  <c r="R8" i="11" s="1"/>
  <c r="Q17" i="11"/>
  <c r="R17" i="11" s="1"/>
  <c r="Q20" i="11"/>
  <c r="R20" i="11" s="1"/>
  <c r="Q26" i="11"/>
  <c r="R26" i="11" s="1"/>
  <c r="U26" i="11" s="1"/>
  <c r="Q55" i="11"/>
  <c r="R55" i="11" s="1"/>
  <c r="S24" i="11"/>
  <c r="S49" i="11"/>
  <c r="Q9" i="11"/>
  <c r="R9" i="11" s="1"/>
  <c r="U9" i="11" s="1"/>
  <c r="T24" i="11"/>
  <c r="Q29" i="11"/>
  <c r="R29" i="11" s="1"/>
  <c r="Q31" i="11"/>
  <c r="R31" i="11" s="1"/>
  <c r="Q33" i="11"/>
  <c r="R33" i="11" s="1"/>
  <c r="Q38" i="11"/>
  <c r="R38" i="11" s="1"/>
  <c r="Q7" i="11"/>
  <c r="R7" i="11" s="1"/>
  <c r="T7" i="11" s="1"/>
  <c r="T12" i="11"/>
  <c r="Q27" i="11"/>
  <c r="R27" i="11" s="1"/>
  <c r="T27" i="11" s="1"/>
  <c r="Q66" i="11"/>
  <c r="R66" i="11" s="1"/>
  <c r="S66" i="11" s="1"/>
  <c r="S60" i="11"/>
  <c r="Q62" i="11"/>
  <c r="R62" i="11" s="1"/>
  <c r="Q36" i="11"/>
  <c r="R36" i="11" s="1"/>
  <c r="U36" i="11" s="1"/>
  <c r="Q44" i="11"/>
  <c r="R44" i="11" s="1"/>
  <c r="S44" i="11" s="1"/>
  <c r="Q46" i="11"/>
  <c r="R46" i="11" s="1"/>
  <c r="U46" i="11" s="1"/>
  <c r="Q58" i="11"/>
  <c r="R58" i="11" s="1"/>
  <c r="T58" i="11" s="1"/>
  <c r="Q67" i="11"/>
  <c r="R67" i="11" s="1"/>
  <c r="D1" i="11"/>
  <c r="E5" i="11" s="1"/>
  <c r="T33" i="11"/>
  <c r="S33" i="11"/>
  <c r="U8" i="11"/>
  <c r="S8" i="11"/>
  <c r="L5" i="11"/>
  <c r="U13" i="11"/>
  <c r="Q15" i="11"/>
  <c r="R15" i="11" s="1"/>
  <c r="U25" i="11"/>
  <c r="T25" i="11"/>
  <c r="S25" i="11"/>
  <c r="T34" i="11"/>
  <c r="U29" i="11"/>
  <c r="T29" i="11"/>
  <c r="S26" i="11"/>
  <c r="S32" i="11"/>
  <c r="T32" i="11"/>
  <c r="U34" i="11"/>
  <c r="S34" i="11"/>
  <c r="T39" i="11"/>
  <c r="U39" i="11"/>
  <c r="S39" i="11"/>
  <c r="T41" i="11"/>
  <c r="S41" i="11"/>
  <c r="U50" i="11"/>
  <c r="T50" i="11"/>
  <c r="S50" i="11"/>
  <c r="U11" i="11"/>
  <c r="U7" i="11"/>
  <c r="S7" i="11"/>
  <c r="S11" i="11"/>
  <c r="T17" i="11"/>
  <c r="S17" i="11"/>
  <c r="U20" i="11"/>
  <c r="U32" i="11"/>
  <c r="U47" i="11"/>
  <c r="T47" i="11"/>
  <c r="S47" i="11"/>
  <c r="U14" i="11"/>
  <c r="T14" i="11"/>
  <c r="S14" i="11"/>
  <c r="U31" i="11"/>
  <c r="S31" i="11"/>
  <c r="T11" i="11"/>
  <c r="U6" i="11"/>
  <c r="G6" i="11" s="1"/>
  <c r="S12" i="11"/>
  <c r="U16" i="11"/>
  <c r="T16" i="11"/>
  <c r="S16" i="11"/>
  <c r="U23" i="11"/>
  <c r="U35" i="11"/>
  <c r="T35" i="11"/>
  <c r="S35" i="11"/>
  <c r="U15" i="11"/>
  <c r="T8" i="11"/>
  <c r="T9" i="11"/>
  <c r="U17" i="11"/>
  <c r="S19" i="11"/>
  <c r="U19" i="11"/>
  <c r="T19" i="11"/>
  <c r="U22" i="11"/>
  <c r="S13" i="11"/>
  <c r="S22" i="11"/>
  <c r="T23" i="11"/>
  <c r="U30" i="11"/>
  <c r="Q43" i="11"/>
  <c r="R43" i="11" s="1"/>
  <c r="S43" i="11" s="1"/>
  <c r="T55" i="11"/>
  <c r="S55" i="11"/>
  <c r="S20" i="11"/>
  <c r="T22" i="11"/>
  <c r="T28" i="11"/>
  <c r="T36" i="11"/>
  <c r="S36" i="11"/>
  <c r="T49" i="11"/>
  <c r="S53" i="11"/>
  <c r="U53" i="11"/>
  <c r="T53" i="11"/>
  <c r="S15" i="11"/>
  <c r="T20" i="11"/>
  <c r="T26" i="11"/>
  <c r="S42" i="11"/>
  <c r="U49" i="11"/>
  <c r="T52" i="11"/>
  <c r="T65" i="11"/>
  <c r="S65" i="11"/>
  <c r="U65" i="11"/>
  <c r="T15" i="11"/>
  <c r="U54" i="11"/>
  <c r="S54" i="11"/>
  <c r="T61" i="11"/>
  <c r="S61" i="11"/>
  <c r="U61" i="11"/>
  <c r="S30" i="11"/>
  <c r="T31" i="11"/>
  <c r="U33" i="11"/>
  <c r="Q37" i="11"/>
  <c r="R37" i="11" s="1"/>
  <c r="S37" i="11" s="1"/>
  <c r="U38" i="11"/>
  <c r="U41" i="11"/>
  <c r="U45" i="11"/>
  <c r="T54" i="11"/>
  <c r="T57" i="11"/>
  <c r="S57" i="11"/>
  <c r="U57" i="11"/>
  <c r="T66" i="11"/>
  <c r="Q21" i="11"/>
  <c r="R21" i="11" s="1"/>
  <c r="U27" i="11"/>
  <c r="S27" i="11"/>
  <c r="S29" i="11"/>
  <c r="U66" i="11"/>
  <c r="U43" i="11"/>
  <c r="U55" i="11"/>
  <c r="U68" i="11"/>
  <c r="T68" i="11"/>
  <c r="S45" i="11"/>
  <c r="T48" i="11"/>
  <c r="U56" i="11"/>
  <c r="T56" i="11"/>
  <c r="U67" i="11"/>
  <c r="T44" i="11"/>
  <c r="Q51" i="11"/>
  <c r="R51" i="11" s="1"/>
  <c r="T51" i="11" s="1"/>
  <c r="Q59" i="11"/>
  <c r="R59" i="11" s="1"/>
  <c r="U60" i="11"/>
  <c r="T60" i="11"/>
  <c r="Q63" i="11"/>
  <c r="R63" i="11" s="1"/>
  <c r="U63" i="11" s="1"/>
  <c r="U64" i="11"/>
  <c r="T64" i="11"/>
  <c r="S68" i="11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O23" i="10"/>
  <c r="P23" i="10"/>
  <c r="N24" i="10"/>
  <c r="O24" i="10"/>
  <c r="P24" i="10"/>
  <c r="N25" i="10"/>
  <c r="O25" i="10"/>
  <c r="Q25" i="10" s="1"/>
  <c r="R25" i="10" s="1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Q33" i="10" s="1"/>
  <c r="R33" i="10" s="1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N39" i="10"/>
  <c r="O39" i="10"/>
  <c r="P39" i="10"/>
  <c r="N40" i="10"/>
  <c r="O40" i="10"/>
  <c r="P40" i="10"/>
  <c r="N41" i="10"/>
  <c r="O41" i="10"/>
  <c r="Q41" i="10" s="1"/>
  <c r="R41" i="10" s="1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N48" i="10"/>
  <c r="O48" i="10"/>
  <c r="P48" i="10"/>
  <c r="N49" i="10"/>
  <c r="O49" i="10"/>
  <c r="Q49" i="10" s="1"/>
  <c r="R49" i="10" s="1"/>
  <c r="P49" i="10"/>
  <c r="N50" i="10"/>
  <c r="O50" i="10"/>
  <c r="P50" i="10"/>
  <c r="N51" i="10"/>
  <c r="O51" i="10"/>
  <c r="Q51" i="10" s="1"/>
  <c r="R51" i="10" s="1"/>
  <c r="P51" i="10"/>
  <c r="N52" i="10"/>
  <c r="O52" i="10"/>
  <c r="P52" i="10"/>
  <c r="N53" i="10"/>
  <c r="O53" i="10"/>
  <c r="P53" i="10"/>
  <c r="N54" i="10"/>
  <c r="O54" i="10"/>
  <c r="P54" i="10"/>
  <c r="N55" i="10"/>
  <c r="O55" i="10"/>
  <c r="P55" i="10"/>
  <c r="N56" i="10"/>
  <c r="O56" i="10"/>
  <c r="Q56" i="10" s="1"/>
  <c r="R56" i="10" s="1"/>
  <c r="P56" i="10"/>
  <c r="N57" i="10"/>
  <c r="O57" i="10"/>
  <c r="Q57" i="10" s="1"/>
  <c r="R57" i="10" s="1"/>
  <c r="P57" i="10"/>
  <c r="N58" i="10"/>
  <c r="O58" i="10"/>
  <c r="P58" i="10"/>
  <c r="N59" i="10"/>
  <c r="O59" i="10"/>
  <c r="Q59" i="10" s="1"/>
  <c r="R59" i="10" s="1"/>
  <c r="P59" i="10"/>
  <c r="N60" i="10"/>
  <c r="O60" i="10"/>
  <c r="P60" i="10"/>
  <c r="N61" i="10"/>
  <c r="O61" i="10"/>
  <c r="P61" i="10"/>
  <c r="N62" i="10"/>
  <c r="O62" i="10"/>
  <c r="P62" i="10"/>
  <c r="N63" i="10"/>
  <c r="O63" i="10"/>
  <c r="Q63" i="10" s="1"/>
  <c r="R63" i="10" s="1"/>
  <c r="P63" i="10"/>
  <c r="N64" i="10"/>
  <c r="O64" i="10"/>
  <c r="Q64" i="10" s="1"/>
  <c r="R64" i="10" s="1"/>
  <c r="P64" i="10"/>
  <c r="N65" i="10"/>
  <c r="O65" i="10"/>
  <c r="P65" i="10"/>
  <c r="N66" i="10"/>
  <c r="O66" i="10"/>
  <c r="P66" i="10"/>
  <c r="N67" i="10"/>
  <c r="O67" i="10"/>
  <c r="P67" i="10"/>
  <c r="Q67" i="10" s="1"/>
  <c r="R67" i="10" s="1"/>
  <c r="U67" i="10" s="1"/>
  <c r="O10" i="4"/>
  <c r="Q10" i="4" s="1"/>
  <c r="O2" i="4"/>
  <c r="B1" i="10"/>
  <c r="D1" i="10"/>
  <c r="E5" i="10" s="1"/>
  <c r="W2" i="10"/>
  <c r="X2" i="10"/>
  <c r="J5" i="10"/>
  <c r="K5" i="10" s="1"/>
  <c r="N6" i="10"/>
  <c r="O6" i="10"/>
  <c r="P6" i="10"/>
  <c r="W5" i="10"/>
  <c r="W6" i="10" s="1"/>
  <c r="W7" i="10" s="1"/>
  <c r="X5" i="10"/>
  <c r="X6" i="10" s="1"/>
  <c r="X7" i="10" s="1"/>
  <c r="N7" i="10"/>
  <c r="O7" i="10"/>
  <c r="P7" i="10"/>
  <c r="N8" i="10"/>
  <c r="O8" i="10"/>
  <c r="Q8" i="10" s="1"/>
  <c r="R8" i="10" s="1"/>
  <c r="S8" i="10" s="1"/>
  <c r="P8" i="10"/>
  <c r="N9" i="10"/>
  <c r="O9" i="10"/>
  <c r="P9" i="10"/>
  <c r="W8" i="10"/>
  <c r="W9" i="10" s="1"/>
  <c r="W10" i="10" s="1"/>
  <c r="X8" i="10"/>
  <c r="X9" i="10" s="1"/>
  <c r="X10" i="10" s="1"/>
  <c r="N10" i="10"/>
  <c r="O10" i="10"/>
  <c r="P10" i="10"/>
  <c r="W11" i="10"/>
  <c r="W12" i="10" s="1"/>
  <c r="W13" i="10" s="1"/>
  <c r="X11" i="10"/>
  <c r="X12" i="10" s="1"/>
  <c r="X13" i="10" s="1"/>
  <c r="W14" i="10"/>
  <c r="W15" i="10" s="1"/>
  <c r="W16" i="10" s="1"/>
  <c r="X14" i="10"/>
  <c r="X15" i="10" s="1"/>
  <c r="X16" i="10" s="1"/>
  <c r="W17" i="10"/>
  <c r="W18" i="10" s="1"/>
  <c r="W19" i="10" s="1"/>
  <c r="X17" i="10"/>
  <c r="X18" i="10" s="1"/>
  <c r="X19" i="10" s="1"/>
  <c r="W20" i="10"/>
  <c r="W21" i="10" s="1"/>
  <c r="W22" i="10" s="1"/>
  <c r="X20" i="10"/>
  <c r="X21" i="10" s="1"/>
  <c r="X22" i="10" s="1"/>
  <c r="W23" i="10"/>
  <c r="X23" i="10"/>
  <c r="W24" i="10"/>
  <c r="X24" i="10"/>
  <c r="W25" i="10"/>
  <c r="X25" i="10"/>
  <c r="W26" i="10"/>
  <c r="X26" i="10"/>
  <c r="W27" i="10"/>
  <c r="X27" i="10"/>
  <c r="W28" i="10"/>
  <c r="X28" i="10"/>
  <c r="W29" i="10"/>
  <c r="X29" i="10"/>
  <c r="W30" i="10"/>
  <c r="X30" i="10"/>
  <c r="W31" i="10"/>
  <c r="X31" i="10"/>
  <c r="W32" i="10"/>
  <c r="X32" i="10"/>
  <c r="W33" i="10"/>
  <c r="X33" i="10"/>
  <c r="W34" i="10"/>
  <c r="X34" i="10"/>
  <c r="W35" i="10"/>
  <c r="X35" i="10"/>
  <c r="W36" i="10"/>
  <c r="X36" i="10"/>
  <c r="W37" i="10"/>
  <c r="X37" i="10"/>
  <c r="W38" i="10"/>
  <c r="X38" i="10"/>
  <c r="W39" i="10"/>
  <c r="X39" i="10"/>
  <c r="W40" i="10"/>
  <c r="X40" i="10"/>
  <c r="W41" i="10"/>
  <c r="X41" i="10"/>
  <c r="W42" i="10"/>
  <c r="X42" i="10"/>
  <c r="W43" i="10"/>
  <c r="X43" i="10"/>
  <c r="W44" i="10"/>
  <c r="X44" i="10"/>
  <c r="W45" i="10"/>
  <c r="X45" i="10"/>
  <c r="W46" i="10"/>
  <c r="X46" i="10"/>
  <c r="W47" i="10"/>
  <c r="X47" i="10"/>
  <c r="W48" i="10"/>
  <c r="X48" i="10"/>
  <c r="W49" i="10"/>
  <c r="X49" i="10"/>
  <c r="W50" i="10"/>
  <c r="X50" i="10"/>
  <c r="W51" i="10"/>
  <c r="X51" i="10"/>
  <c r="W52" i="10"/>
  <c r="X52" i="10"/>
  <c r="W53" i="10"/>
  <c r="X53" i="10"/>
  <c r="W54" i="10"/>
  <c r="X54" i="10"/>
  <c r="W55" i="10"/>
  <c r="X55" i="10"/>
  <c r="W56" i="10"/>
  <c r="X56" i="10"/>
  <c r="W57" i="10"/>
  <c r="X57" i="10"/>
  <c r="W58" i="10"/>
  <c r="X58" i="10"/>
  <c r="W59" i="10"/>
  <c r="X59" i="10"/>
  <c r="W60" i="10"/>
  <c r="X60" i="10"/>
  <c r="W61" i="10"/>
  <c r="X61" i="10"/>
  <c r="W62" i="10"/>
  <c r="X62" i="10"/>
  <c r="W63" i="10"/>
  <c r="X63" i="10"/>
  <c r="W64" i="10"/>
  <c r="X64" i="10"/>
  <c r="W65" i="10"/>
  <c r="X65" i="10"/>
  <c r="W66" i="10"/>
  <c r="X66" i="10"/>
  <c r="W67" i="10"/>
  <c r="X67" i="10"/>
  <c r="H6" i="11" l="1"/>
  <c r="H7" i="11" s="1"/>
  <c r="F6" i="11"/>
  <c r="Q47" i="10"/>
  <c r="R47" i="10" s="1"/>
  <c r="U47" i="10" s="1"/>
  <c r="Q39" i="10"/>
  <c r="R39" i="10" s="1"/>
  <c r="U39" i="10" s="1"/>
  <c r="Q31" i="10"/>
  <c r="R31" i="10" s="1"/>
  <c r="U31" i="10" s="1"/>
  <c r="Q23" i="10"/>
  <c r="R23" i="10" s="1"/>
  <c r="U23" i="10" s="1"/>
  <c r="Q15" i="10"/>
  <c r="R15" i="10" s="1"/>
  <c r="U15" i="10" s="1"/>
  <c r="S18" i="11"/>
  <c r="S6" i="11"/>
  <c r="D6" i="11" s="1"/>
  <c r="E6" i="11" s="1"/>
  <c r="U28" i="11"/>
  <c r="U18" i="11"/>
  <c r="D7" i="11"/>
  <c r="E7" i="11" s="1"/>
  <c r="U51" i="10"/>
  <c r="Q45" i="10"/>
  <c r="R45" i="10" s="1"/>
  <c r="U45" i="10" s="1"/>
  <c r="Q37" i="10"/>
  <c r="R37" i="10" s="1"/>
  <c r="U37" i="10" s="1"/>
  <c r="Q29" i="10"/>
  <c r="R29" i="10" s="1"/>
  <c r="U29" i="10" s="1"/>
  <c r="Q21" i="10"/>
  <c r="R21" i="10" s="1"/>
  <c r="U21" i="10" s="1"/>
  <c r="Q13" i="10"/>
  <c r="R13" i="10" s="1"/>
  <c r="U13" i="10" s="1"/>
  <c r="T38" i="11"/>
  <c r="S38" i="11"/>
  <c r="S46" i="11"/>
  <c r="T46" i="11"/>
  <c r="S9" i="11"/>
  <c r="S62" i="11"/>
  <c r="U62" i="11"/>
  <c r="T43" i="11"/>
  <c r="U51" i="11"/>
  <c r="U44" i="11"/>
  <c r="S67" i="11"/>
  <c r="T67" i="11"/>
  <c r="S51" i="11"/>
  <c r="S58" i="11"/>
  <c r="U58" i="11"/>
  <c r="T62" i="11"/>
  <c r="Q35" i="10"/>
  <c r="R35" i="10" s="1"/>
  <c r="U35" i="10" s="1"/>
  <c r="Q11" i="10"/>
  <c r="R11" i="10" s="1"/>
  <c r="U11" i="10" s="1"/>
  <c r="Q53" i="10"/>
  <c r="R53" i="10" s="1"/>
  <c r="U53" i="10" s="1"/>
  <c r="Q6" i="10"/>
  <c r="R6" i="10" s="1"/>
  <c r="Q61" i="10"/>
  <c r="R61" i="10" s="1"/>
  <c r="U61" i="10" s="1"/>
  <c r="Q27" i="10"/>
  <c r="R27" i="10" s="1"/>
  <c r="U27" i="10" s="1"/>
  <c r="P10" i="4"/>
  <c r="Q65" i="10"/>
  <c r="R65" i="10" s="1"/>
  <c r="Q55" i="10"/>
  <c r="R55" i="10" s="1"/>
  <c r="Q43" i="10"/>
  <c r="R43" i="10" s="1"/>
  <c r="U43" i="10" s="1"/>
  <c r="Q19" i="10"/>
  <c r="R19" i="10" s="1"/>
  <c r="U19" i="10" s="1"/>
  <c r="U49" i="10"/>
  <c r="U41" i="10"/>
  <c r="U33" i="10"/>
  <c r="U25" i="10"/>
  <c r="Q17" i="10"/>
  <c r="R17" i="10" s="1"/>
  <c r="U17" i="10" s="1"/>
  <c r="T59" i="11"/>
  <c r="S59" i="11"/>
  <c r="U37" i="11"/>
  <c r="T37" i="11"/>
  <c r="U21" i="11"/>
  <c r="T21" i="11"/>
  <c r="S21" i="11"/>
  <c r="J6" i="11"/>
  <c r="K6" i="11" s="1"/>
  <c r="L6" i="11" s="1"/>
  <c r="H8" i="1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G7" i="1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I6" i="1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D8" i="11"/>
  <c r="E8" i="11" s="1"/>
  <c r="F7" i="11"/>
  <c r="T63" i="11"/>
  <c r="S63" i="11"/>
  <c r="U59" i="11"/>
  <c r="D9" i="11"/>
  <c r="Q2" i="4"/>
  <c r="U59" i="10"/>
  <c r="Q54" i="10"/>
  <c r="R54" i="10" s="1"/>
  <c r="U54" i="10" s="1"/>
  <c r="Q44" i="10"/>
  <c r="R44" i="10" s="1"/>
  <c r="U44" i="10" s="1"/>
  <c r="Q36" i="10"/>
  <c r="R36" i="10" s="1"/>
  <c r="U36" i="10" s="1"/>
  <c r="Q28" i="10"/>
  <c r="R28" i="10" s="1"/>
  <c r="U28" i="10" s="1"/>
  <c r="Q20" i="10"/>
  <c r="R20" i="10" s="1"/>
  <c r="U20" i="10" s="1"/>
  <c r="Q12" i="10"/>
  <c r="R12" i="10" s="1"/>
  <c r="U12" i="10" s="1"/>
  <c r="Q60" i="10"/>
  <c r="R60" i="10" s="1"/>
  <c r="U60" i="10" s="1"/>
  <c r="Q58" i="10"/>
  <c r="R58" i="10" s="1"/>
  <c r="U58" i="10" s="1"/>
  <c r="U56" i="10"/>
  <c r="Q46" i="10"/>
  <c r="R46" i="10" s="1"/>
  <c r="U46" i="10" s="1"/>
  <c r="Q38" i="10"/>
  <c r="R38" i="10" s="1"/>
  <c r="U38" i="10" s="1"/>
  <c r="Q30" i="10"/>
  <c r="R30" i="10" s="1"/>
  <c r="U30" i="10" s="1"/>
  <c r="Q22" i="10"/>
  <c r="R22" i="10" s="1"/>
  <c r="U22" i="10" s="1"/>
  <c r="Q14" i="10"/>
  <c r="R14" i="10" s="1"/>
  <c r="U14" i="10" s="1"/>
  <c r="L5" i="10"/>
  <c r="Q62" i="10"/>
  <c r="R62" i="10" s="1"/>
  <c r="U62" i="10" s="1"/>
  <c r="Q48" i="10"/>
  <c r="R48" i="10" s="1"/>
  <c r="U48" i="10" s="1"/>
  <c r="Q40" i="10"/>
  <c r="R40" i="10" s="1"/>
  <c r="U40" i="10" s="1"/>
  <c r="Q32" i="10"/>
  <c r="R32" i="10" s="1"/>
  <c r="U32" i="10" s="1"/>
  <c r="Q24" i="10"/>
  <c r="R24" i="10" s="1"/>
  <c r="U24" i="10" s="1"/>
  <c r="Q16" i="10"/>
  <c r="R16" i="10" s="1"/>
  <c r="U16" i="10" s="1"/>
  <c r="Q66" i="10"/>
  <c r="R66" i="10" s="1"/>
  <c r="U66" i="10" s="1"/>
  <c r="U64" i="10"/>
  <c r="Q52" i="10"/>
  <c r="R52" i="10" s="1"/>
  <c r="U52" i="10" s="1"/>
  <c r="Q50" i="10"/>
  <c r="R50" i="10" s="1"/>
  <c r="U50" i="10" s="1"/>
  <c r="Q42" i="10"/>
  <c r="R42" i="10" s="1"/>
  <c r="U42" i="10" s="1"/>
  <c r="Q34" i="10"/>
  <c r="R34" i="10" s="1"/>
  <c r="U34" i="10" s="1"/>
  <c r="Q26" i="10"/>
  <c r="R26" i="10" s="1"/>
  <c r="U26" i="10" s="1"/>
  <c r="Q18" i="10"/>
  <c r="R18" i="10" s="1"/>
  <c r="U18" i="10" s="1"/>
  <c r="U57" i="10"/>
  <c r="U65" i="10"/>
  <c r="S60" i="10"/>
  <c r="T60" i="10"/>
  <c r="S66" i="10"/>
  <c r="T50" i="10"/>
  <c r="S61" i="10"/>
  <c r="T61" i="10"/>
  <c r="S53" i="10"/>
  <c r="T53" i="10"/>
  <c r="S48" i="10"/>
  <c r="S46" i="10"/>
  <c r="S38" i="10"/>
  <c r="S36" i="10"/>
  <c r="S34" i="10"/>
  <c r="S32" i="10"/>
  <c r="S30" i="10"/>
  <c r="S24" i="10"/>
  <c r="S20" i="10"/>
  <c r="S18" i="10"/>
  <c r="S14" i="10"/>
  <c r="S12" i="10"/>
  <c r="S63" i="10"/>
  <c r="T63" i="10"/>
  <c r="S55" i="10"/>
  <c r="T55" i="10"/>
  <c r="S64" i="10"/>
  <c r="T64" i="10"/>
  <c r="S56" i="10"/>
  <c r="T56" i="10"/>
  <c r="S67" i="10"/>
  <c r="T67" i="10"/>
  <c r="U63" i="10"/>
  <c r="S59" i="10"/>
  <c r="T59" i="10"/>
  <c r="U55" i="10"/>
  <c r="S51" i="10"/>
  <c r="T51" i="10"/>
  <c r="T54" i="10"/>
  <c r="S65" i="10"/>
  <c r="T65" i="10"/>
  <c r="S57" i="10"/>
  <c r="T57" i="10"/>
  <c r="S49" i="10"/>
  <c r="S47" i="10"/>
  <c r="S45" i="10"/>
  <c r="S43" i="10"/>
  <c r="S41" i="10"/>
  <c r="S39" i="10"/>
  <c r="S37" i="10"/>
  <c r="S35" i="10"/>
  <c r="S33" i="10"/>
  <c r="S31" i="10"/>
  <c r="S29" i="10"/>
  <c r="S27" i="10"/>
  <c r="S25" i="10"/>
  <c r="S23" i="10"/>
  <c r="S21" i="10"/>
  <c r="S19" i="10"/>
  <c r="S17" i="10"/>
  <c r="S15" i="10"/>
  <c r="S13" i="10"/>
  <c r="S11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7" i="10"/>
  <c r="T26" i="10"/>
  <c r="T25" i="10"/>
  <c r="T24" i="10"/>
  <c r="T23" i="10"/>
  <c r="T22" i="10"/>
  <c r="T21" i="10"/>
  <c r="T20" i="10"/>
  <c r="T19" i="10"/>
  <c r="T18" i="10"/>
  <c r="T17" i="10"/>
  <c r="T15" i="10"/>
  <c r="T14" i="10"/>
  <c r="T13" i="10"/>
  <c r="T12" i="10"/>
  <c r="T11" i="10"/>
  <c r="Q7" i="10"/>
  <c r="R7" i="10" s="1"/>
  <c r="S7" i="10" s="1"/>
  <c r="Q9" i="10"/>
  <c r="R9" i="10" s="1"/>
  <c r="U9" i="10" s="1"/>
  <c r="Q10" i="10"/>
  <c r="R10" i="10" s="1"/>
  <c r="U10" i="10" s="1"/>
  <c r="U8" i="10"/>
  <c r="T8" i="10"/>
  <c r="S6" i="10"/>
  <c r="D6" i="10" s="1"/>
  <c r="E6" i="10" s="1"/>
  <c r="U6" i="10"/>
  <c r="G6" i="10" s="1"/>
  <c r="T6" i="10"/>
  <c r="T9" i="10" l="1"/>
  <c r="S42" i="10"/>
  <c r="T66" i="10"/>
  <c r="I21" i="1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S40" i="10"/>
  <c r="S52" i="10"/>
  <c r="S54" i="10"/>
  <c r="S26" i="10"/>
  <c r="S44" i="10"/>
  <c r="S50" i="10"/>
  <c r="T62" i="10"/>
  <c r="T58" i="10"/>
  <c r="S62" i="10"/>
  <c r="S58" i="10"/>
  <c r="T52" i="10"/>
  <c r="G21" i="1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E9" i="11"/>
  <c r="D10" i="11"/>
  <c r="J7" i="11"/>
  <c r="K7" i="11" s="1"/>
  <c r="L7" i="11" s="1"/>
  <c r="H21" i="1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F8" i="11"/>
  <c r="S10" i="10"/>
  <c r="S9" i="10"/>
  <c r="S16" i="10"/>
  <c r="T10" i="10"/>
  <c r="T16" i="10"/>
  <c r="S22" i="10"/>
  <c r="S28" i="10"/>
  <c r="T28" i="10"/>
  <c r="U7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T7" i="10"/>
  <c r="F6" i="10"/>
  <c r="J6" i="10" s="1"/>
  <c r="K6" i="10" s="1"/>
  <c r="L6" i="10" s="1"/>
  <c r="H6" i="10"/>
  <c r="I6" i="10"/>
  <c r="D7" i="10"/>
  <c r="I7" i="10" l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J8" i="11"/>
  <c r="K8" i="11" s="1"/>
  <c r="L8" i="11" s="1"/>
  <c r="F9" i="11"/>
  <c r="E10" i="11"/>
  <c r="D11" i="11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F7" i="10"/>
  <c r="F8" i="10" s="1"/>
  <c r="F9" i="10" s="1"/>
  <c r="J9" i="10" s="1"/>
  <c r="K9" i="10" s="1"/>
  <c r="L9" i="10" s="1"/>
  <c r="E7" i="10"/>
  <c r="D8" i="10"/>
  <c r="J8" i="10" l="1"/>
  <c r="K8" i="10" s="1"/>
  <c r="L8" i="10" s="1"/>
  <c r="F10" i="10"/>
  <c r="J9" i="11"/>
  <c r="K9" i="11" s="1"/>
  <c r="L9" i="11" s="1"/>
  <c r="F10" i="11"/>
  <c r="E11" i="11"/>
  <c r="D12" i="11"/>
  <c r="J7" i="10"/>
  <c r="K7" i="10" s="1"/>
  <c r="L7" i="10" s="1"/>
  <c r="J10" i="10"/>
  <c r="K10" i="10" s="1"/>
  <c r="L10" i="10" s="1"/>
  <c r="F11" i="10"/>
  <c r="E8" i="10"/>
  <c r="D9" i="10"/>
  <c r="D10" i="10" s="1"/>
  <c r="J10" i="11" l="1"/>
  <c r="K10" i="11" s="1"/>
  <c r="L10" i="11" s="1"/>
  <c r="F11" i="11"/>
  <c r="E12" i="11"/>
  <c r="D13" i="11"/>
  <c r="F12" i="10"/>
  <c r="J11" i="10"/>
  <c r="K11" i="10" s="1"/>
  <c r="L11" i="10" s="1"/>
  <c r="E10" i="10"/>
  <c r="D11" i="10"/>
  <c r="E9" i="10"/>
  <c r="E13" i="11" l="1"/>
  <c r="D14" i="11"/>
  <c r="J11" i="11"/>
  <c r="K11" i="11" s="1"/>
  <c r="L11" i="11" s="1"/>
  <c r="F12" i="11"/>
  <c r="E11" i="10"/>
  <c r="D12" i="10"/>
  <c r="F13" i="10"/>
  <c r="J12" i="10"/>
  <c r="K12" i="10" s="1"/>
  <c r="L12" i="10" s="1"/>
  <c r="J12" i="11" l="1"/>
  <c r="K12" i="11" s="1"/>
  <c r="L12" i="11" s="1"/>
  <c r="F13" i="11"/>
  <c r="E14" i="11"/>
  <c r="D15" i="11"/>
  <c r="E12" i="10"/>
  <c r="D13" i="10"/>
  <c r="F14" i="10"/>
  <c r="J13" i="10"/>
  <c r="K13" i="10" s="1"/>
  <c r="L13" i="10" s="1"/>
  <c r="E15" i="11" l="1"/>
  <c r="D16" i="11"/>
  <c r="J13" i="11"/>
  <c r="K13" i="11" s="1"/>
  <c r="L13" i="11" s="1"/>
  <c r="F14" i="11"/>
  <c r="E13" i="10"/>
  <c r="D14" i="10"/>
  <c r="J14" i="10"/>
  <c r="K14" i="10" s="1"/>
  <c r="L14" i="10" s="1"/>
  <c r="F15" i="10"/>
  <c r="J14" i="11" l="1"/>
  <c r="K14" i="11" s="1"/>
  <c r="L14" i="11" s="1"/>
  <c r="F15" i="11"/>
  <c r="E16" i="11"/>
  <c r="D17" i="11"/>
  <c r="E14" i="10"/>
  <c r="D15" i="10"/>
  <c r="F16" i="10"/>
  <c r="J15" i="10"/>
  <c r="K15" i="10" s="1"/>
  <c r="L15" i="10" s="1"/>
  <c r="E17" i="11" l="1"/>
  <c r="D18" i="11"/>
  <c r="J15" i="11"/>
  <c r="K15" i="11" s="1"/>
  <c r="L15" i="11" s="1"/>
  <c r="F16" i="11"/>
  <c r="E15" i="10"/>
  <c r="D16" i="10"/>
  <c r="J16" i="10"/>
  <c r="K16" i="10" s="1"/>
  <c r="L16" i="10" s="1"/>
  <c r="F17" i="10"/>
  <c r="J16" i="11" l="1"/>
  <c r="K16" i="11" s="1"/>
  <c r="L16" i="11" s="1"/>
  <c r="F17" i="11"/>
  <c r="E18" i="11"/>
  <c r="D19" i="11"/>
  <c r="F18" i="10"/>
  <c r="J17" i="10"/>
  <c r="K17" i="10" s="1"/>
  <c r="L17" i="10" s="1"/>
  <c r="E16" i="10"/>
  <c r="D17" i="10"/>
  <c r="E19" i="11" l="1"/>
  <c r="D20" i="11"/>
  <c r="J17" i="11"/>
  <c r="K17" i="11" s="1"/>
  <c r="L17" i="11" s="1"/>
  <c r="F18" i="11"/>
  <c r="D18" i="10"/>
  <c r="E17" i="10"/>
  <c r="F19" i="10"/>
  <c r="J18" i="10"/>
  <c r="K18" i="10" s="1"/>
  <c r="L18" i="10" s="1"/>
  <c r="J18" i="11" l="1"/>
  <c r="K18" i="11" s="1"/>
  <c r="L18" i="11" s="1"/>
  <c r="F19" i="11"/>
  <c r="E20" i="11"/>
  <c r="D21" i="11"/>
  <c r="J19" i="10"/>
  <c r="K19" i="10" s="1"/>
  <c r="L19" i="10" s="1"/>
  <c r="F20" i="10"/>
  <c r="D19" i="10"/>
  <c r="E18" i="10"/>
  <c r="E21" i="11" l="1"/>
  <c r="D22" i="11"/>
  <c r="J19" i="11"/>
  <c r="K19" i="11" s="1"/>
  <c r="L19" i="11" s="1"/>
  <c r="F20" i="11"/>
  <c r="D20" i="10"/>
  <c r="E19" i="10"/>
  <c r="F21" i="10"/>
  <c r="J20" i="10"/>
  <c r="K20" i="10" s="1"/>
  <c r="L20" i="10" s="1"/>
  <c r="J20" i="11" l="1"/>
  <c r="K20" i="11" s="1"/>
  <c r="L20" i="11" s="1"/>
  <c r="F21" i="11"/>
  <c r="E22" i="11"/>
  <c r="D23" i="11"/>
  <c r="J21" i="10"/>
  <c r="K21" i="10" s="1"/>
  <c r="L21" i="10" s="1"/>
  <c r="F22" i="10"/>
  <c r="D21" i="10"/>
  <c r="E20" i="10"/>
  <c r="E23" i="11" l="1"/>
  <c r="D24" i="11"/>
  <c r="J21" i="11"/>
  <c r="K21" i="11" s="1"/>
  <c r="L21" i="11" s="1"/>
  <c r="F22" i="11"/>
  <c r="E21" i="10"/>
  <c r="D22" i="10"/>
  <c r="J22" i="10"/>
  <c r="K22" i="10" s="1"/>
  <c r="L22" i="10" s="1"/>
  <c r="F23" i="10"/>
  <c r="J22" i="11" l="1"/>
  <c r="K22" i="11" s="1"/>
  <c r="L22" i="11" s="1"/>
  <c r="F23" i="11"/>
  <c r="E24" i="11"/>
  <c r="D25" i="11"/>
  <c r="J23" i="10"/>
  <c r="K23" i="10" s="1"/>
  <c r="L23" i="10" s="1"/>
  <c r="F24" i="10"/>
  <c r="E22" i="10"/>
  <c r="D23" i="10"/>
  <c r="J23" i="11" l="1"/>
  <c r="K23" i="11" s="1"/>
  <c r="L23" i="11" s="1"/>
  <c r="F24" i="11"/>
  <c r="E25" i="11"/>
  <c r="D26" i="11"/>
  <c r="D24" i="10"/>
  <c r="E23" i="10"/>
  <c r="F25" i="10"/>
  <c r="J24" i="10"/>
  <c r="K24" i="10" s="1"/>
  <c r="L24" i="10" s="1"/>
  <c r="E26" i="11" l="1"/>
  <c r="D27" i="11"/>
  <c r="J24" i="11"/>
  <c r="K24" i="11" s="1"/>
  <c r="L24" i="11" s="1"/>
  <c r="F25" i="11"/>
  <c r="E24" i="10"/>
  <c r="D25" i="10"/>
  <c r="J25" i="10"/>
  <c r="K25" i="10" s="1"/>
  <c r="L25" i="10" s="1"/>
  <c r="F26" i="10"/>
  <c r="X5" i="8"/>
  <c r="W5" i="8"/>
  <c r="J25" i="11" l="1"/>
  <c r="K25" i="11" s="1"/>
  <c r="L25" i="11" s="1"/>
  <c r="F26" i="11"/>
  <c r="D28" i="11"/>
  <c r="E27" i="11"/>
  <c r="J26" i="10"/>
  <c r="K26" i="10" s="1"/>
  <c r="L26" i="10" s="1"/>
  <c r="F27" i="10"/>
  <c r="E25" i="10"/>
  <c r="D26" i="10"/>
  <c r="E28" i="11" l="1"/>
  <c r="D29" i="11"/>
  <c r="J26" i="11"/>
  <c r="K26" i="11" s="1"/>
  <c r="L26" i="11" s="1"/>
  <c r="F27" i="11"/>
  <c r="D27" i="10"/>
  <c r="E26" i="10"/>
  <c r="J27" i="10"/>
  <c r="K27" i="10" s="1"/>
  <c r="L27" i="10" s="1"/>
  <c r="F28" i="10"/>
  <c r="J27" i="11" l="1"/>
  <c r="K27" i="11" s="1"/>
  <c r="L27" i="11" s="1"/>
  <c r="F28" i="11"/>
  <c r="E29" i="11"/>
  <c r="D30" i="11"/>
  <c r="J28" i="10"/>
  <c r="K28" i="10" s="1"/>
  <c r="L28" i="10" s="1"/>
  <c r="F29" i="10"/>
  <c r="D28" i="10"/>
  <c r="E27" i="10"/>
  <c r="E30" i="11" l="1"/>
  <c r="D31" i="11"/>
  <c r="J28" i="11"/>
  <c r="K28" i="11" s="1"/>
  <c r="L28" i="11" s="1"/>
  <c r="F29" i="11"/>
  <c r="D29" i="10"/>
  <c r="E28" i="10"/>
  <c r="J29" i="10"/>
  <c r="K29" i="10" s="1"/>
  <c r="L29" i="10" s="1"/>
  <c r="F30" i="10"/>
  <c r="J29" i="11" l="1"/>
  <c r="K29" i="11" s="1"/>
  <c r="L29" i="11" s="1"/>
  <c r="F30" i="11"/>
  <c r="E31" i="11"/>
  <c r="D32" i="11"/>
  <c r="J30" i="10"/>
  <c r="K30" i="10" s="1"/>
  <c r="L30" i="10" s="1"/>
  <c r="F31" i="10"/>
  <c r="E29" i="10"/>
  <c r="D30" i="10"/>
  <c r="E32" i="11" l="1"/>
  <c r="D33" i="11"/>
  <c r="J30" i="11"/>
  <c r="K30" i="11" s="1"/>
  <c r="L30" i="11" s="1"/>
  <c r="F31" i="11"/>
  <c r="D31" i="10"/>
  <c r="E30" i="10"/>
  <c r="F32" i="10"/>
  <c r="J31" i="10"/>
  <c r="K31" i="10" s="1"/>
  <c r="L31" i="10" s="1"/>
  <c r="J31" i="11" l="1"/>
  <c r="K31" i="11" s="1"/>
  <c r="L31" i="11" s="1"/>
  <c r="F32" i="11"/>
  <c r="E33" i="11"/>
  <c r="D34" i="11"/>
  <c r="F33" i="10"/>
  <c r="J32" i="10"/>
  <c r="K32" i="10" s="1"/>
  <c r="L32" i="10" s="1"/>
  <c r="E31" i="10"/>
  <c r="D32" i="10"/>
  <c r="E34" i="11" l="1"/>
  <c r="D35" i="11"/>
  <c r="J32" i="11"/>
  <c r="K32" i="11" s="1"/>
  <c r="L32" i="11" s="1"/>
  <c r="F33" i="11"/>
  <c r="E32" i="10"/>
  <c r="D33" i="10"/>
  <c r="F34" i="10"/>
  <c r="J33" i="10"/>
  <c r="K33" i="10" s="1"/>
  <c r="L33" i="10" s="1"/>
  <c r="J33" i="11" l="1"/>
  <c r="K33" i="11" s="1"/>
  <c r="L33" i="11" s="1"/>
  <c r="F34" i="11"/>
  <c r="E35" i="11"/>
  <c r="D36" i="11"/>
  <c r="F35" i="10"/>
  <c r="J34" i="10"/>
  <c r="K34" i="10" s="1"/>
  <c r="L34" i="10" s="1"/>
  <c r="E33" i="10"/>
  <c r="D34" i="10"/>
  <c r="E36" i="11" l="1"/>
  <c r="D37" i="11"/>
  <c r="J34" i="11"/>
  <c r="K34" i="11" s="1"/>
  <c r="L34" i="11" s="1"/>
  <c r="F35" i="11"/>
  <c r="E34" i="10"/>
  <c r="D35" i="10"/>
  <c r="F36" i="10"/>
  <c r="J35" i="10"/>
  <c r="K35" i="10" s="1"/>
  <c r="L35" i="10" s="1"/>
  <c r="J35" i="11" l="1"/>
  <c r="K35" i="11" s="1"/>
  <c r="L35" i="11" s="1"/>
  <c r="F36" i="11"/>
  <c r="D38" i="11"/>
  <c r="E37" i="11"/>
  <c r="J36" i="10"/>
  <c r="K36" i="10" s="1"/>
  <c r="L36" i="10" s="1"/>
  <c r="F37" i="10"/>
  <c r="E35" i="10"/>
  <c r="D36" i="10"/>
  <c r="E38" i="11" l="1"/>
  <c r="D39" i="11"/>
  <c r="J36" i="11"/>
  <c r="K36" i="11" s="1"/>
  <c r="L36" i="11" s="1"/>
  <c r="F37" i="11"/>
  <c r="D37" i="10"/>
  <c r="E36" i="10"/>
  <c r="J37" i="10"/>
  <c r="K37" i="10" s="1"/>
  <c r="L37" i="10" s="1"/>
  <c r="F38" i="10"/>
  <c r="D1" i="8"/>
  <c r="B1" i="8"/>
  <c r="X109" i="8"/>
  <c r="W109" i="8"/>
  <c r="P109" i="8"/>
  <c r="O109" i="8"/>
  <c r="N109" i="8"/>
  <c r="X108" i="8"/>
  <c r="W108" i="8"/>
  <c r="P108" i="8"/>
  <c r="O108" i="8"/>
  <c r="N108" i="8"/>
  <c r="X107" i="8"/>
  <c r="W107" i="8"/>
  <c r="P107" i="8"/>
  <c r="O107" i="8"/>
  <c r="N107" i="8"/>
  <c r="X106" i="8"/>
  <c r="W106" i="8"/>
  <c r="P106" i="8"/>
  <c r="O106" i="8"/>
  <c r="N106" i="8"/>
  <c r="X105" i="8"/>
  <c r="W105" i="8"/>
  <c r="P105" i="8"/>
  <c r="O105" i="8"/>
  <c r="N105" i="8"/>
  <c r="X104" i="8"/>
  <c r="W104" i="8"/>
  <c r="P104" i="8"/>
  <c r="O104" i="8"/>
  <c r="N104" i="8"/>
  <c r="X103" i="8"/>
  <c r="W103" i="8"/>
  <c r="P103" i="8"/>
  <c r="O103" i="8"/>
  <c r="N103" i="8"/>
  <c r="X102" i="8"/>
  <c r="W102" i="8"/>
  <c r="P102" i="8"/>
  <c r="O102" i="8"/>
  <c r="N102" i="8"/>
  <c r="X101" i="8"/>
  <c r="W101" i="8"/>
  <c r="P101" i="8"/>
  <c r="O101" i="8"/>
  <c r="N101" i="8"/>
  <c r="X100" i="8"/>
  <c r="W100" i="8"/>
  <c r="P100" i="8"/>
  <c r="O100" i="8"/>
  <c r="N100" i="8"/>
  <c r="X99" i="8"/>
  <c r="W99" i="8"/>
  <c r="P99" i="8"/>
  <c r="O99" i="8"/>
  <c r="N99" i="8"/>
  <c r="X98" i="8"/>
  <c r="W98" i="8"/>
  <c r="P98" i="8"/>
  <c r="O98" i="8"/>
  <c r="N98" i="8"/>
  <c r="X97" i="8"/>
  <c r="W97" i="8"/>
  <c r="P97" i="8"/>
  <c r="O97" i="8"/>
  <c r="N97" i="8"/>
  <c r="X96" i="8"/>
  <c r="W96" i="8"/>
  <c r="P96" i="8"/>
  <c r="O96" i="8"/>
  <c r="N96" i="8"/>
  <c r="X95" i="8"/>
  <c r="W95" i="8"/>
  <c r="P95" i="8"/>
  <c r="O95" i="8"/>
  <c r="N95" i="8"/>
  <c r="X94" i="8"/>
  <c r="W94" i="8"/>
  <c r="P94" i="8"/>
  <c r="O94" i="8"/>
  <c r="N94" i="8"/>
  <c r="X93" i="8"/>
  <c r="W93" i="8"/>
  <c r="P93" i="8"/>
  <c r="O93" i="8"/>
  <c r="N93" i="8"/>
  <c r="X92" i="8"/>
  <c r="W92" i="8"/>
  <c r="P92" i="8"/>
  <c r="O92" i="8"/>
  <c r="N92" i="8"/>
  <c r="X91" i="8"/>
  <c r="W91" i="8"/>
  <c r="P91" i="8"/>
  <c r="O91" i="8"/>
  <c r="N91" i="8"/>
  <c r="X90" i="8"/>
  <c r="W90" i="8"/>
  <c r="P90" i="8"/>
  <c r="O90" i="8"/>
  <c r="N90" i="8"/>
  <c r="X89" i="8"/>
  <c r="W89" i="8"/>
  <c r="P89" i="8"/>
  <c r="O89" i="8"/>
  <c r="N89" i="8"/>
  <c r="X88" i="8"/>
  <c r="W88" i="8"/>
  <c r="P88" i="8"/>
  <c r="O88" i="8"/>
  <c r="N88" i="8"/>
  <c r="X87" i="8"/>
  <c r="W87" i="8"/>
  <c r="P87" i="8"/>
  <c r="O87" i="8"/>
  <c r="N87" i="8"/>
  <c r="X86" i="8"/>
  <c r="W86" i="8"/>
  <c r="P86" i="8"/>
  <c r="O86" i="8"/>
  <c r="N86" i="8"/>
  <c r="X85" i="8"/>
  <c r="W85" i="8"/>
  <c r="P85" i="8"/>
  <c r="O85" i="8"/>
  <c r="N85" i="8"/>
  <c r="X84" i="8"/>
  <c r="W84" i="8"/>
  <c r="P84" i="8"/>
  <c r="O84" i="8"/>
  <c r="Q84" i="8" s="1"/>
  <c r="R84" i="8" s="1"/>
  <c r="N84" i="8"/>
  <c r="X83" i="8"/>
  <c r="W83" i="8"/>
  <c r="P83" i="8"/>
  <c r="O83" i="8"/>
  <c r="N83" i="8"/>
  <c r="X82" i="8"/>
  <c r="W82" i="8"/>
  <c r="P82" i="8"/>
  <c r="O82" i="8"/>
  <c r="N82" i="8"/>
  <c r="X81" i="8"/>
  <c r="W81" i="8"/>
  <c r="P81" i="8"/>
  <c r="O81" i="8"/>
  <c r="N81" i="8"/>
  <c r="X80" i="8"/>
  <c r="W80" i="8"/>
  <c r="P80" i="8"/>
  <c r="O80" i="8"/>
  <c r="N80" i="8"/>
  <c r="X79" i="8"/>
  <c r="W79" i="8"/>
  <c r="P79" i="8"/>
  <c r="O79" i="8"/>
  <c r="N79" i="8"/>
  <c r="X78" i="8"/>
  <c r="W78" i="8"/>
  <c r="P78" i="8"/>
  <c r="O78" i="8"/>
  <c r="N78" i="8"/>
  <c r="X77" i="8"/>
  <c r="W77" i="8"/>
  <c r="P77" i="8"/>
  <c r="O77" i="8"/>
  <c r="N77" i="8"/>
  <c r="X76" i="8"/>
  <c r="W76" i="8"/>
  <c r="P76" i="8"/>
  <c r="O76" i="8"/>
  <c r="N76" i="8"/>
  <c r="X75" i="8"/>
  <c r="W75" i="8"/>
  <c r="P75" i="8"/>
  <c r="O75" i="8"/>
  <c r="N75" i="8"/>
  <c r="X74" i="8"/>
  <c r="W74" i="8"/>
  <c r="P74" i="8"/>
  <c r="O74" i="8"/>
  <c r="N74" i="8"/>
  <c r="X73" i="8"/>
  <c r="W73" i="8"/>
  <c r="P73" i="8"/>
  <c r="O73" i="8"/>
  <c r="N73" i="8"/>
  <c r="X72" i="8"/>
  <c r="W72" i="8"/>
  <c r="P72" i="8"/>
  <c r="O72" i="8"/>
  <c r="N72" i="8"/>
  <c r="X71" i="8"/>
  <c r="W71" i="8"/>
  <c r="P71" i="8"/>
  <c r="O71" i="8"/>
  <c r="N71" i="8"/>
  <c r="X70" i="8"/>
  <c r="W70" i="8"/>
  <c r="P70" i="8"/>
  <c r="O70" i="8"/>
  <c r="N70" i="8"/>
  <c r="X69" i="8"/>
  <c r="W69" i="8"/>
  <c r="P69" i="8"/>
  <c r="O69" i="8"/>
  <c r="N69" i="8"/>
  <c r="X68" i="8"/>
  <c r="W68" i="8"/>
  <c r="P68" i="8"/>
  <c r="O68" i="8"/>
  <c r="N68" i="8"/>
  <c r="X67" i="8"/>
  <c r="W67" i="8"/>
  <c r="P67" i="8"/>
  <c r="O67" i="8"/>
  <c r="N67" i="8"/>
  <c r="X66" i="8"/>
  <c r="W66" i="8"/>
  <c r="P66" i="8"/>
  <c r="O66" i="8"/>
  <c r="N66" i="8"/>
  <c r="X65" i="8"/>
  <c r="W65" i="8"/>
  <c r="P65" i="8"/>
  <c r="O65" i="8"/>
  <c r="N65" i="8"/>
  <c r="X64" i="8"/>
  <c r="W64" i="8"/>
  <c r="P64" i="8"/>
  <c r="O64" i="8"/>
  <c r="N64" i="8"/>
  <c r="X63" i="8"/>
  <c r="W63" i="8"/>
  <c r="P63" i="8"/>
  <c r="O63" i="8"/>
  <c r="N63" i="8"/>
  <c r="X62" i="8"/>
  <c r="W62" i="8"/>
  <c r="P62" i="8"/>
  <c r="O62" i="8"/>
  <c r="N62" i="8"/>
  <c r="X61" i="8"/>
  <c r="W61" i="8"/>
  <c r="P61" i="8"/>
  <c r="O61" i="8"/>
  <c r="N61" i="8"/>
  <c r="X60" i="8"/>
  <c r="W60" i="8"/>
  <c r="P60" i="8"/>
  <c r="O60" i="8"/>
  <c r="N60" i="8"/>
  <c r="X59" i="8"/>
  <c r="W59" i="8"/>
  <c r="P59" i="8"/>
  <c r="O59" i="8"/>
  <c r="N59" i="8"/>
  <c r="X58" i="8"/>
  <c r="W58" i="8"/>
  <c r="P58" i="8"/>
  <c r="O58" i="8"/>
  <c r="N58" i="8"/>
  <c r="X57" i="8"/>
  <c r="W57" i="8"/>
  <c r="P57" i="8"/>
  <c r="O57" i="8"/>
  <c r="N57" i="8"/>
  <c r="X56" i="8"/>
  <c r="W56" i="8"/>
  <c r="P56" i="8"/>
  <c r="O56" i="8"/>
  <c r="N56" i="8"/>
  <c r="X55" i="8"/>
  <c r="W55" i="8"/>
  <c r="P55" i="8"/>
  <c r="O55" i="8"/>
  <c r="N55" i="8"/>
  <c r="X54" i="8"/>
  <c r="W54" i="8"/>
  <c r="P54" i="8"/>
  <c r="O54" i="8"/>
  <c r="N54" i="8"/>
  <c r="W53" i="8"/>
  <c r="P53" i="8"/>
  <c r="O53" i="8"/>
  <c r="N53" i="8"/>
  <c r="X52" i="8"/>
  <c r="W52" i="8"/>
  <c r="P52" i="8"/>
  <c r="O52" i="8"/>
  <c r="N52" i="8"/>
  <c r="X51" i="8"/>
  <c r="W51" i="8"/>
  <c r="P51" i="8"/>
  <c r="O51" i="8"/>
  <c r="N51" i="8"/>
  <c r="X50" i="8"/>
  <c r="W50" i="8"/>
  <c r="P50" i="8"/>
  <c r="O50" i="8"/>
  <c r="N50" i="8"/>
  <c r="X49" i="8"/>
  <c r="W49" i="8"/>
  <c r="P49" i="8"/>
  <c r="O49" i="8"/>
  <c r="N49" i="8"/>
  <c r="X48" i="8"/>
  <c r="P48" i="8"/>
  <c r="O48" i="8"/>
  <c r="N48" i="8"/>
  <c r="X47" i="8"/>
  <c r="W47" i="8"/>
  <c r="P47" i="8"/>
  <c r="O47" i="8"/>
  <c r="N47" i="8"/>
  <c r="X46" i="8"/>
  <c r="W46" i="8"/>
  <c r="P46" i="8"/>
  <c r="O46" i="8"/>
  <c r="N46" i="8"/>
  <c r="X45" i="8"/>
  <c r="W45" i="8"/>
  <c r="P45" i="8"/>
  <c r="O45" i="8"/>
  <c r="N45" i="8"/>
  <c r="X44" i="8"/>
  <c r="W44" i="8"/>
  <c r="P44" i="8"/>
  <c r="O44" i="8"/>
  <c r="N44" i="8"/>
  <c r="X43" i="8"/>
  <c r="W43" i="8"/>
  <c r="P43" i="8"/>
  <c r="O43" i="8"/>
  <c r="N43" i="8"/>
  <c r="X42" i="8"/>
  <c r="W42" i="8"/>
  <c r="P42" i="8"/>
  <c r="O42" i="8"/>
  <c r="N42" i="8"/>
  <c r="X41" i="8"/>
  <c r="W41" i="8"/>
  <c r="P41" i="8"/>
  <c r="O41" i="8"/>
  <c r="N41" i="8"/>
  <c r="X40" i="8"/>
  <c r="W40" i="8"/>
  <c r="P40" i="8"/>
  <c r="O40" i="8"/>
  <c r="N40" i="8"/>
  <c r="X39" i="8"/>
  <c r="W39" i="8"/>
  <c r="P39" i="8"/>
  <c r="O39" i="8"/>
  <c r="N39" i="8"/>
  <c r="X38" i="8"/>
  <c r="W38" i="8"/>
  <c r="P38" i="8"/>
  <c r="O38" i="8"/>
  <c r="N38" i="8"/>
  <c r="X37" i="8"/>
  <c r="W37" i="8"/>
  <c r="P37" i="8"/>
  <c r="O37" i="8"/>
  <c r="N37" i="8"/>
  <c r="X36" i="8"/>
  <c r="W36" i="8"/>
  <c r="P36" i="8"/>
  <c r="O36" i="8"/>
  <c r="N36" i="8"/>
  <c r="X35" i="8"/>
  <c r="W35" i="8"/>
  <c r="P35" i="8"/>
  <c r="O35" i="8"/>
  <c r="N35" i="8"/>
  <c r="X34" i="8"/>
  <c r="W34" i="8"/>
  <c r="P34" i="8"/>
  <c r="O34" i="8"/>
  <c r="N34" i="8"/>
  <c r="X33" i="8"/>
  <c r="W33" i="8"/>
  <c r="P33" i="8"/>
  <c r="O33" i="8"/>
  <c r="N33" i="8"/>
  <c r="X32" i="8"/>
  <c r="W32" i="8"/>
  <c r="P32" i="8"/>
  <c r="O32" i="8"/>
  <c r="N32" i="8"/>
  <c r="X31" i="8"/>
  <c r="W31" i="8"/>
  <c r="P31" i="8"/>
  <c r="O31" i="8"/>
  <c r="N31" i="8"/>
  <c r="X30" i="8"/>
  <c r="W30" i="8"/>
  <c r="P30" i="8"/>
  <c r="O30" i="8"/>
  <c r="N30" i="8"/>
  <c r="X29" i="8"/>
  <c r="W29" i="8"/>
  <c r="P29" i="8"/>
  <c r="O29" i="8"/>
  <c r="N29" i="8"/>
  <c r="X28" i="8"/>
  <c r="W28" i="8"/>
  <c r="P28" i="8"/>
  <c r="O28" i="8"/>
  <c r="N28" i="8"/>
  <c r="X27" i="8"/>
  <c r="W27" i="8"/>
  <c r="P27" i="8"/>
  <c r="O27" i="8"/>
  <c r="N27" i="8"/>
  <c r="X26" i="8"/>
  <c r="W26" i="8"/>
  <c r="P26" i="8"/>
  <c r="O26" i="8"/>
  <c r="N26" i="8"/>
  <c r="X25" i="8"/>
  <c r="W25" i="8"/>
  <c r="P25" i="8"/>
  <c r="O25" i="8"/>
  <c r="Q25" i="8" s="1"/>
  <c r="R25" i="8" s="1"/>
  <c r="U25" i="8" s="1"/>
  <c r="N25" i="8"/>
  <c r="X24" i="8"/>
  <c r="W24" i="8"/>
  <c r="P24" i="8"/>
  <c r="O24" i="8"/>
  <c r="N24" i="8"/>
  <c r="X23" i="8"/>
  <c r="W23" i="8"/>
  <c r="P23" i="8"/>
  <c r="O23" i="8"/>
  <c r="N23" i="8"/>
  <c r="P22" i="8"/>
  <c r="O22" i="8"/>
  <c r="N22" i="8"/>
  <c r="P21" i="8"/>
  <c r="O21" i="8"/>
  <c r="N21" i="8"/>
  <c r="X20" i="8"/>
  <c r="X21" i="8" s="1"/>
  <c r="X22" i="8" s="1"/>
  <c r="W20" i="8"/>
  <c r="W21" i="8" s="1"/>
  <c r="W22" i="8" s="1"/>
  <c r="P20" i="8"/>
  <c r="O20" i="8"/>
  <c r="N20" i="8"/>
  <c r="P19" i="8"/>
  <c r="O19" i="8"/>
  <c r="Q19" i="8" s="1"/>
  <c r="R19" i="8" s="1"/>
  <c r="U19" i="8" s="1"/>
  <c r="N19" i="8"/>
  <c r="P18" i="8"/>
  <c r="O18" i="8"/>
  <c r="N18" i="8"/>
  <c r="X17" i="8"/>
  <c r="X18" i="8" s="1"/>
  <c r="X19" i="8" s="1"/>
  <c r="W17" i="8"/>
  <c r="W18" i="8" s="1"/>
  <c r="W19" i="8" s="1"/>
  <c r="P17" i="8"/>
  <c r="O17" i="8"/>
  <c r="N17" i="8"/>
  <c r="P16" i="8"/>
  <c r="O16" i="8"/>
  <c r="N16" i="8"/>
  <c r="P15" i="8"/>
  <c r="O15" i="8"/>
  <c r="N15" i="8"/>
  <c r="X14" i="8"/>
  <c r="X15" i="8" s="1"/>
  <c r="X16" i="8" s="1"/>
  <c r="W14" i="8"/>
  <c r="W15" i="8" s="1"/>
  <c r="W16" i="8" s="1"/>
  <c r="P14" i="8"/>
  <c r="O14" i="8"/>
  <c r="N14" i="8"/>
  <c r="P13" i="8"/>
  <c r="O13" i="8"/>
  <c r="N13" i="8"/>
  <c r="P12" i="8"/>
  <c r="O12" i="8"/>
  <c r="N12" i="8"/>
  <c r="X11" i="8"/>
  <c r="X12" i="8" s="1"/>
  <c r="X13" i="8" s="1"/>
  <c r="W11" i="8"/>
  <c r="W12" i="8" s="1"/>
  <c r="W13" i="8" s="1"/>
  <c r="P11" i="8"/>
  <c r="O11" i="8"/>
  <c r="N11" i="8"/>
  <c r="P10" i="8"/>
  <c r="O10" i="8"/>
  <c r="N10" i="8"/>
  <c r="P9" i="8"/>
  <c r="O9" i="8"/>
  <c r="N9" i="8"/>
  <c r="X8" i="8"/>
  <c r="X9" i="8" s="1"/>
  <c r="X10" i="8" s="1"/>
  <c r="W8" i="8"/>
  <c r="W9" i="8" s="1"/>
  <c r="W10" i="8" s="1"/>
  <c r="P8" i="8"/>
  <c r="O8" i="8"/>
  <c r="N8" i="8"/>
  <c r="P7" i="8"/>
  <c r="O7" i="8"/>
  <c r="N7" i="8"/>
  <c r="P6" i="8"/>
  <c r="O6" i="8"/>
  <c r="N6" i="8"/>
  <c r="X6" i="8"/>
  <c r="X7" i="8" s="1"/>
  <c r="W6" i="8"/>
  <c r="W7" i="8" s="1"/>
  <c r="P5" i="8"/>
  <c r="O5" i="8"/>
  <c r="N5" i="8"/>
  <c r="J4" i="8"/>
  <c r="K4" i="8" s="1"/>
  <c r="X2" i="8"/>
  <c r="W2" i="8"/>
  <c r="Q103" i="8" l="1"/>
  <c r="R103" i="8" s="1"/>
  <c r="Q21" i="8"/>
  <c r="R21" i="8" s="1"/>
  <c r="Q29" i="8"/>
  <c r="R29" i="8" s="1"/>
  <c r="T29" i="8" s="1"/>
  <c r="Q73" i="8"/>
  <c r="R73" i="8" s="1"/>
  <c r="T73" i="8" s="1"/>
  <c r="Q40" i="8"/>
  <c r="R40" i="8" s="1"/>
  <c r="Q65" i="8"/>
  <c r="R65" i="8" s="1"/>
  <c r="Q64" i="8"/>
  <c r="R64" i="8" s="1"/>
  <c r="S64" i="8" s="1"/>
  <c r="Q72" i="8"/>
  <c r="R72" i="8" s="1"/>
  <c r="S72" i="8" s="1"/>
  <c r="Q20" i="8"/>
  <c r="R20" i="8" s="1"/>
  <c r="U20" i="8" s="1"/>
  <c r="Q53" i="8"/>
  <c r="R53" i="8" s="1"/>
  <c r="S53" i="8" s="1"/>
  <c r="Q18" i="8"/>
  <c r="R18" i="8" s="1"/>
  <c r="Q26" i="8"/>
  <c r="R26" i="8" s="1"/>
  <c r="S26" i="8" s="1"/>
  <c r="Q62" i="8"/>
  <c r="R62" i="8" s="1"/>
  <c r="J37" i="11"/>
  <c r="K37" i="11" s="1"/>
  <c r="L37" i="11" s="1"/>
  <c r="F38" i="11"/>
  <c r="E39" i="11"/>
  <c r="D40" i="11"/>
  <c r="Q15" i="8"/>
  <c r="R15" i="8" s="1"/>
  <c r="T15" i="8" s="1"/>
  <c r="Q75" i="8"/>
  <c r="R75" i="8" s="1"/>
  <c r="S75" i="8" s="1"/>
  <c r="Q83" i="8"/>
  <c r="R83" i="8" s="1"/>
  <c r="S83" i="8" s="1"/>
  <c r="Q91" i="8"/>
  <c r="R91" i="8" s="1"/>
  <c r="U91" i="8" s="1"/>
  <c r="Q5" i="8"/>
  <c r="R5" i="8" s="1"/>
  <c r="U5" i="8" s="1"/>
  <c r="G5" i="8" s="1"/>
  <c r="Q9" i="8"/>
  <c r="R9" i="8" s="1"/>
  <c r="T9" i="8" s="1"/>
  <c r="Q74" i="8"/>
  <c r="R74" i="8" s="1"/>
  <c r="T74" i="8" s="1"/>
  <c r="Q71" i="8"/>
  <c r="R71" i="8" s="1"/>
  <c r="S71" i="8" s="1"/>
  <c r="Q8" i="8"/>
  <c r="R8" i="8" s="1"/>
  <c r="U8" i="8" s="1"/>
  <c r="Q28" i="8"/>
  <c r="R28" i="8" s="1"/>
  <c r="Q100" i="8"/>
  <c r="R100" i="8" s="1"/>
  <c r="S100" i="8" s="1"/>
  <c r="Q94" i="8"/>
  <c r="R94" i="8" s="1"/>
  <c r="Q102" i="8"/>
  <c r="R102" i="8" s="1"/>
  <c r="U102" i="8" s="1"/>
  <c r="J38" i="10"/>
  <c r="K38" i="10" s="1"/>
  <c r="L38" i="10" s="1"/>
  <c r="F39" i="10"/>
  <c r="D38" i="10"/>
  <c r="E37" i="10"/>
  <c r="Q56" i="8"/>
  <c r="R56" i="8" s="1"/>
  <c r="Q68" i="8"/>
  <c r="R68" i="8" s="1"/>
  <c r="T68" i="8" s="1"/>
  <c r="Q6" i="8"/>
  <c r="R6" i="8" s="1"/>
  <c r="T6" i="8" s="1"/>
  <c r="Q54" i="8"/>
  <c r="R54" i="8" s="1"/>
  <c r="S54" i="8" s="1"/>
  <c r="Q66" i="8"/>
  <c r="R66" i="8" s="1"/>
  <c r="U66" i="8" s="1"/>
  <c r="Q85" i="8"/>
  <c r="R85" i="8" s="1"/>
  <c r="T85" i="8" s="1"/>
  <c r="Q104" i="8"/>
  <c r="R104" i="8" s="1"/>
  <c r="Q109" i="8"/>
  <c r="R109" i="8" s="1"/>
  <c r="T40" i="8"/>
  <c r="Q47" i="8"/>
  <c r="R47" i="8" s="1"/>
  <c r="S47" i="8" s="1"/>
  <c r="Q7" i="8"/>
  <c r="R7" i="8" s="1"/>
  <c r="S7" i="8" s="1"/>
  <c r="Q17" i="8"/>
  <c r="R17" i="8" s="1"/>
  <c r="U17" i="8" s="1"/>
  <c r="Q31" i="8"/>
  <c r="R31" i="8" s="1"/>
  <c r="U31" i="8" s="1"/>
  <c r="Q43" i="8"/>
  <c r="R43" i="8" s="1"/>
  <c r="T43" i="8" s="1"/>
  <c r="Q55" i="8"/>
  <c r="R55" i="8" s="1"/>
  <c r="S55" i="8" s="1"/>
  <c r="Q67" i="8"/>
  <c r="R67" i="8" s="1"/>
  <c r="U67" i="8" s="1"/>
  <c r="Q98" i="8"/>
  <c r="R98" i="8" s="1"/>
  <c r="U98" i="8" s="1"/>
  <c r="T21" i="8"/>
  <c r="Q77" i="8"/>
  <c r="R77" i="8" s="1"/>
  <c r="S77" i="8" s="1"/>
  <c r="Q82" i="8"/>
  <c r="R82" i="8" s="1"/>
  <c r="U82" i="8" s="1"/>
  <c r="Q89" i="8"/>
  <c r="R89" i="8" s="1"/>
  <c r="S89" i="8" s="1"/>
  <c r="Q12" i="8"/>
  <c r="R12" i="8" s="1"/>
  <c r="S12" i="8" s="1"/>
  <c r="Q80" i="8"/>
  <c r="R80" i="8" s="1"/>
  <c r="T80" i="8" s="1"/>
  <c r="Q97" i="8"/>
  <c r="R97" i="8" s="1"/>
  <c r="U97" i="8" s="1"/>
  <c r="Q10" i="8"/>
  <c r="R10" i="8" s="1"/>
  <c r="T10" i="8" s="1"/>
  <c r="Q13" i="8"/>
  <c r="R13" i="8" s="1"/>
  <c r="U13" i="8" s="1"/>
  <c r="Q22" i="8"/>
  <c r="R22" i="8" s="1"/>
  <c r="U22" i="8" s="1"/>
  <c r="Q44" i="8"/>
  <c r="R44" i="8" s="1"/>
  <c r="U103" i="8"/>
  <c r="L4" i="8"/>
  <c r="Q37" i="8"/>
  <c r="R37" i="8" s="1"/>
  <c r="U37" i="8" s="1"/>
  <c r="Q49" i="8"/>
  <c r="R49" i="8" s="1"/>
  <c r="S49" i="8" s="1"/>
  <c r="Q61" i="8"/>
  <c r="R61" i="8" s="1"/>
  <c r="U61" i="8" s="1"/>
  <c r="Q11" i="8"/>
  <c r="R11" i="8" s="1"/>
  <c r="U11" i="8" s="1"/>
  <c r="Q14" i="8"/>
  <c r="R14" i="8" s="1"/>
  <c r="U14" i="8" s="1"/>
  <c r="Q35" i="8"/>
  <c r="R35" i="8" s="1"/>
  <c r="S35" i="8" s="1"/>
  <c r="Q101" i="8"/>
  <c r="R101" i="8" s="1"/>
  <c r="T101" i="8" s="1"/>
  <c r="Q106" i="8"/>
  <c r="R106" i="8" s="1"/>
  <c r="U106" i="8" s="1"/>
  <c r="Q57" i="8"/>
  <c r="R57" i="8" s="1"/>
  <c r="U57" i="8" s="1"/>
  <c r="Q36" i="8"/>
  <c r="R36" i="8" s="1"/>
  <c r="S36" i="8" s="1"/>
  <c r="Q48" i="8"/>
  <c r="R48" i="8" s="1"/>
  <c r="U48" i="8" s="1"/>
  <c r="T65" i="8"/>
  <c r="Q107" i="8"/>
  <c r="R107" i="8" s="1"/>
  <c r="S107" i="8" s="1"/>
  <c r="Q34" i="8"/>
  <c r="R34" i="8" s="1"/>
  <c r="U34" i="8" s="1"/>
  <c r="Q46" i="8"/>
  <c r="R46" i="8" s="1"/>
  <c r="U46" i="8" s="1"/>
  <c r="Q58" i="8"/>
  <c r="R58" i="8" s="1"/>
  <c r="U58" i="8" s="1"/>
  <c r="Q70" i="8"/>
  <c r="R70" i="8" s="1"/>
  <c r="U70" i="8" s="1"/>
  <c r="Q79" i="8"/>
  <c r="R79" i="8" s="1"/>
  <c r="U79" i="8" s="1"/>
  <c r="Q93" i="8"/>
  <c r="R93" i="8" s="1"/>
  <c r="U93" i="8" s="1"/>
  <c r="Q50" i="8"/>
  <c r="R50" i="8" s="1"/>
  <c r="S50" i="8" s="1"/>
  <c r="S104" i="8"/>
  <c r="Q92" i="8"/>
  <c r="R92" i="8" s="1"/>
  <c r="S92" i="8" s="1"/>
  <c r="U28" i="8"/>
  <c r="Q41" i="8"/>
  <c r="R41" i="8" s="1"/>
  <c r="S41" i="8" s="1"/>
  <c r="S62" i="8"/>
  <c r="T18" i="8"/>
  <c r="Q23" i="8"/>
  <c r="R23" i="8" s="1"/>
  <c r="S23" i="8" s="1"/>
  <c r="U73" i="8"/>
  <c r="Q86" i="8"/>
  <c r="R86" i="8" s="1"/>
  <c r="T86" i="8" s="1"/>
  <c r="Q95" i="8"/>
  <c r="R95" i="8" s="1"/>
  <c r="U95" i="8" s="1"/>
  <c r="S9" i="8"/>
  <c r="Q16" i="8"/>
  <c r="R16" i="8" s="1"/>
  <c r="U16" i="8" s="1"/>
  <c r="S21" i="8"/>
  <c r="Q59" i="8"/>
  <c r="R59" i="8" s="1"/>
  <c r="S59" i="8" s="1"/>
  <c r="Q108" i="8"/>
  <c r="R108" i="8" s="1"/>
  <c r="S108" i="8" s="1"/>
  <c r="U55" i="8"/>
  <c r="Q76" i="8"/>
  <c r="R76" i="8" s="1"/>
  <c r="T76" i="8" s="1"/>
  <c r="Q38" i="8"/>
  <c r="R38" i="8" s="1"/>
  <c r="U38" i="8" s="1"/>
  <c r="T104" i="8"/>
  <c r="Q30" i="8"/>
  <c r="R30" i="8" s="1"/>
  <c r="U30" i="8" s="1"/>
  <c r="Q32" i="8"/>
  <c r="R32" i="8" s="1"/>
  <c r="U32" i="8" s="1"/>
  <c r="S15" i="8"/>
  <c r="S73" i="8"/>
  <c r="Q39" i="8"/>
  <c r="R39" i="8" s="1"/>
  <c r="Q90" i="8"/>
  <c r="R90" i="8" s="1"/>
  <c r="U90" i="8" s="1"/>
  <c r="U6" i="8"/>
  <c r="U18" i="8"/>
  <c r="Q52" i="8"/>
  <c r="R52" i="8" s="1"/>
  <c r="S52" i="8" s="1"/>
  <c r="Q88" i="8"/>
  <c r="R88" i="8" s="1"/>
  <c r="U88" i="8" s="1"/>
  <c r="U94" i="8"/>
  <c r="T94" i="8"/>
  <c r="S48" i="8"/>
  <c r="E4" i="8"/>
  <c r="S28" i="8"/>
  <c r="T28" i="8"/>
  <c r="U65" i="8"/>
  <c r="S65" i="8"/>
  <c r="U44" i="8"/>
  <c r="T44" i="8"/>
  <c r="S109" i="8"/>
  <c r="U109" i="8"/>
  <c r="U75" i="8"/>
  <c r="S102" i="8"/>
  <c r="S44" i="8"/>
  <c r="T91" i="8"/>
  <c r="T98" i="8"/>
  <c r="T7" i="8"/>
  <c r="T17" i="8"/>
  <c r="T19" i="8"/>
  <c r="S20" i="8"/>
  <c r="S8" i="8"/>
  <c r="S18" i="8"/>
  <c r="T57" i="8"/>
  <c r="U62" i="8"/>
  <c r="T62" i="8"/>
  <c r="T77" i="8"/>
  <c r="S5" i="8"/>
  <c r="D5" i="8" s="1"/>
  <c r="E5" i="8" s="1"/>
  <c r="S17" i="8"/>
  <c r="U84" i="8"/>
  <c r="S84" i="8"/>
  <c r="U9" i="8"/>
  <c r="U15" i="8"/>
  <c r="S19" i="8"/>
  <c r="U7" i="8"/>
  <c r="T47" i="8"/>
  <c r="U56" i="8"/>
  <c r="T56" i="8"/>
  <c r="S56" i="8"/>
  <c r="S57" i="8"/>
  <c r="T103" i="8"/>
  <c r="U21" i="8"/>
  <c r="T22" i="8"/>
  <c r="T8" i="8"/>
  <c r="T20" i="8"/>
  <c r="U29" i="8"/>
  <c r="S29" i="8"/>
  <c r="Q33" i="8"/>
  <c r="R33" i="8" s="1"/>
  <c r="Q69" i="8"/>
  <c r="R69" i="8" s="1"/>
  <c r="T69" i="8" s="1"/>
  <c r="Q105" i="8"/>
  <c r="R105" i="8" s="1"/>
  <c r="S91" i="8"/>
  <c r="Q24" i="8"/>
  <c r="R24" i="8" s="1"/>
  <c r="T24" i="8" s="1"/>
  <c r="S40" i="8"/>
  <c r="Q60" i="8"/>
  <c r="R60" i="8" s="1"/>
  <c r="Q96" i="8"/>
  <c r="R96" i="8" s="1"/>
  <c r="S25" i="8"/>
  <c r="Q45" i="8"/>
  <c r="R45" i="8" s="1"/>
  <c r="U71" i="8"/>
  <c r="Q81" i="8"/>
  <c r="R81" i="8" s="1"/>
  <c r="T81" i="8" s="1"/>
  <c r="S97" i="8"/>
  <c r="T102" i="8"/>
  <c r="S82" i="8"/>
  <c r="Q51" i="8"/>
  <c r="R51" i="8" s="1"/>
  <c r="U77" i="8"/>
  <c r="Q87" i="8"/>
  <c r="R87" i="8" s="1"/>
  <c r="T87" i="8" s="1"/>
  <c r="S103" i="8"/>
  <c r="T109" i="8"/>
  <c r="T25" i="8"/>
  <c r="U40" i="8"/>
  <c r="Q42" i="8"/>
  <c r="R42" i="8" s="1"/>
  <c r="S58" i="8"/>
  <c r="Q78" i="8"/>
  <c r="R78" i="8" s="1"/>
  <c r="T78" i="8" s="1"/>
  <c r="S94" i="8"/>
  <c r="U104" i="8"/>
  <c r="Q27" i="8"/>
  <c r="R27" i="8" s="1"/>
  <c r="T27" i="8" s="1"/>
  <c r="T48" i="8"/>
  <c r="Q63" i="8"/>
  <c r="R63" i="8" s="1"/>
  <c r="T84" i="8"/>
  <c r="Q99" i="8"/>
  <c r="R99" i="8" s="1"/>
  <c r="T46" i="8" l="1"/>
  <c r="T64" i="8"/>
  <c r="U64" i="8"/>
  <c r="T75" i="8"/>
  <c r="T16" i="8"/>
  <c r="T13" i="8"/>
  <c r="T5" i="8"/>
  <c r="F5" i="8" s="1"/>
  <c r="J5" i="8" s="1"/>
  <c r="K5" i="8" s="1"/>
  <c r="L5" i="8" s="1"/>
  <c r="U53" i="8"/>
  <c r="T53" i="8"/>
  <c r="U43" i="8"/>
  <c r="S43" i="8"/>
  <c r="S101" i="8"/>
  <c r="U101" i="8"/>
  <c r="T97" i="8"/>
  <c r="S13" i="8"/>
  <c r="U74" i="8"/>
  <c r="U23" i="8"/>
  <c r="S46" i="8"/>
  <c r="T26" i="8"/>
  <c r="T35" i="8"/>
  <c r="S74" i="8"/>
  <c r="T72" i="8"/>
  <c r="U89" i="8"/>
  <c r="S37" i="8"/>
  <c r="U107" i="8"/>
  <c r="T89" i="8"/>
  <c r="T83" i="8"/>
  <c r="U83" i="8"/>
  <c r="T107" i="8"/>
  <c r="U72" i="8"/>
  <c r="S22" i="8"/>
  <c r="S66" i="8"/>
  <c r="T66" i="8"/>
  <c r="T58" i="8"/>
  <c r="T52" i="8"/>
  <c r="U52" i="8"/>
  <c r="U10" i="8"/>
  <c r="S67" i="8"/>
  <c r="T37" i="8"/>
  <c r="U100" i="8"/>
  <c r="T41" i="8"/>
  <c r="T100" i="8"/>
  <c r="T106" i="8"/>
  <c r="S10" i="8"/>
  <c r="S68" i="8"/>
  <c r="S6" i="8"/>
  <c r="D6" i="8" s="1"/>
  <c r="E6" i="8" s="1"/>
  <c r="U26" i="8"/>
  <c r="U41" i="8"/>
  <c r="S88" i="8"/>
  <c r="U80" i="8"/>
  <c r="U47" i="8"/>
  <c r="S106" i="8"/>
  <c r="U68" i="8"/>
  <c r="E40" i="11"/>
  <c r="D41" i="11"/>
  <c r="J38" i="11"/>
  <c r="K38" i="11" s="1"/>
  <c r="L38" i="11" s="1"/>
  <c r="F39" i="11"/>
  <c r="T34" i="8"/>
  <c r="U35" i="8"/>
  <c r="S34" i="8"/>
  <c r="T71" i="8"/>
  <c r="T30" i="8"/>
  <c r="T67" i="8"/>
  <c r="T92" i="8"/>
  <c r="S80" i="8"/>
  <c r="G6" i="8"/>
  <c r="E38" i="10"/>
  <c r="D39" i="10"/>
  <c r="F40" i="10"/>
  <c r="J39" i="10"/>
  <c r="K39" i="10" s="1"/>
  <c r="L39" i="10" s="1"/>
  <c r="T55" i="8"/>
  <c r="T31" i="8"/>
  <c r="T82" i="8"/>
  <c r="S31" i="8"/>
  <c r="S86" i="8"/>
  <c r="U86" i="8"/>
  <c r="T11" i="8"/>
  <c r="T108" i="8"/>
  <c r="U12" i="8"/>
  <c r="S11" i="8"/>
  <c r="U85" i="8"/>
  <c r="S85" i="8"/>
  <c r="U54" i="8"/>
  <c r="T12" i="8"/>
  <c r="U76" i="8"/>
  <c r="T54" i="8"/>
  <c r="S76" i="8"/>
  <c r="S98" i="8"/>
  <c r="U36" i="8"/>
  <c r="S30" i="8"/>
  <c r="S14" i="8"/>
  <c r="T90" i="8"/>
  <c r="T36" i="8"/>
  <c r="S90" i="8"/>
  <c r="T88" i="8"/>
  <c r="T14" i="8"/>
  <c r="T61" i="8"/>
  <c r="T93" i="8"/>
  <c r="S79" i="8"/>
  <c r="S93" i="8"/>
  <c r="T79" i="8"/>
  <c r="T49" i="8"/>
  <c r="T70" i="8"/>
  <c r="U50" i="8"/>
  <c r="U59" i="8"/>
  <c r="S70" i="8"/>
  <c r="S16" i="8"/>
  <c r="U49" i="8"/>
  <c r="S95" i="8"/>
  <c r="U108" i="8"/>
  <c r="T50" i="8"/>
  <c r="S61" i="8"/>
  <c r="I5" i="8"/>
  <c r="I6" i="8" s="1"/>
  <c r="I7" i="8" s="1"/>
  <c r="I8" i="8" s="1"/>
  <c r="I9" i="8" s="1"/>
  <c r="T95" i="8"/>
  <c r="U92" i="8"/>
  <c r="T38" i="8"/>
  <c r="H5" i="8"/>
  <c r="H6" i="8" s="1"/>
  <c r="H7" i="8" s="1"/>
  <c r="H8" i="8" s="1"/>
  <c r="H9" i="8" s="1"/>
  <c r="H10" i="8" s="1"/>
  <c r="S38" i="8"/>
  <c r="S32" i="8"/>
  <c r="T32" i="8"/>
  <c r="U39" i="8"/>
  <c r="S39" i="8"/>
  <c r="T23" i="8"/>
  <c r="G7" i="8"/>
  <c r="G8" i="8" s="1"/>
  <c r="G9" i="8" s="1"/>
  <c r="T39" i="8"/>
  <c r="T59" i="8"/>
  <c r="S96" i="8"/>
  <c r="U96" i="8"/>
  <c r="T96" i="8"/>
  <c r="U51" i="8"/>
  <c r="S51" i="8"/>
  <c r="T51" i="8"/>
  <c r="U33" i="8"/>
  <c r="S33" i="8"/>
  <c r="T33" i="8"/>
  <c r="U81" i="8"/>
  <c r="S81" i="8"/>
  <c r="U27" i="8"/>
  <c r="S27" i="8"/>
  <c r="S42" i="8"/>
  <c r="U42" i="8"/>
  <c r="T99" i="8"/>
  <c r="U99" i="8"/>
  <c r="S99" i="8"/>
  <c r="U87" i="8"/>
  <c r="S87" i="8"/>
  <c r="U45" i="8"/>
  <c r="S45" i="8"/>
  <c r="S60" i="8"/>
  <c r="U60" i="8"/>
  <c r="U105" i="8"/>
  <c r="S105" i="8"/>
  <c r="S78" i="8"/>
  <c r="U78" i="8"/>
  <c r="T45" i="8"/>
  <c r="T63" i="8"/>
  <c r="U63" i="8"/>
  <c r="S63" i="8"/>
  <c r="S24" i="8"/>
  <c r="U24" i="8"/>
  <c r="U69" i="8"/>
  <c r="S69" i="8"/>
  <c r="T60" i="8"/>
  <c r="F6" i="8"/>
  <c r="J6" i="8" s="1"/>
  <c r="K6" i="8" s="1"/>
  <c r="L6" i="8" s="1"/>
  <c r="T105" i="8"/>
  <c r="T42" i="8"/>
  <c r="G10" i="8" l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I308" i="8" s="1"/>
  <c r="I309" i="8" s="1"/>
  <c r="I310" i="8" s="1"/>
  <c r="I311" i="8" s="1"/>
  <c r="I312" i="8" s="1"/>
  <c r="I313" i="8" s="1"/>
  <c r="I314" i="8" s="1"/>
  <c r="I315" i="8" s="1"/>
  <c r="I316" i="8" s="1"/>
  <c r="I317" i="8" s="1"/>
  <c r="I318" i="8" s="1"/>
  <c r="I319" i="8" s="1"/>
  <c r="I320" i="8" s="1"/>
  <c r="I321" i="8" s="1"/>
  <c r="I322" i="8" s="1"/>
  <c r="I323" i="8" s="1"/>
  <c r="I324" i="8" s="1"/>
  <c r="I325" i="8" s="1"/>
  <c r="I326" i="8" s="1"/>
  <c r="I327" i="8" s="1"/>
  <c r="I328" i="8" s="1"/>
  <c r="I329" i="8" s="1"/>
  <c r="I330" i="8" s="1"/>
  <c r="I331" i="8" s="1"/>
  <c r="I332" i="8" s="1"/>
  <c r="I333" i="8" s="1"/>
  <c r="I334" i="8" s="1"/>
  <c r="I335" i="8" s="1"/>
  <c r="I336" i="8" s="1"/>
  <c r="I337" i="8" s="1"/>
  <c r="I338" i="8" s="1"/>
  <c r="I339" i="8" s="1"/>
  <c r="I340" i="8" s="1"/>
  <c r="I341" i="8" s="1"/>
  <c r="I342" i="8" s="1"/>
  <c r="I343" i="8" s="1"/>
  <c r="I344" i="8" s="1"/>
  <c r="I345" i="8" s="1"/>
  <c r="I346" i="8" s="1"/>
  <c r="I347" i="8" s="1"/>
  <c r="I348" i="8" s="1"/>
  <c r="I349" i="8" s="1"/>
  <c r="I350" i="8" s="1"/>
  <c r="I351" i="8" s="1"/>
  <c r="I352" i="8" s="1"/>
  <c r="I353" i="8" s="1"/>
  <c r="I354" i="8" s="1"/>
  <c r="I355" i="8" s="1"/>
  <c r="I356" i="8" s="1"/>
  <c r="I357" i="8" s="1"/>
  <c r="H11" i="8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J39" i="11"/>
  <c r="K39" i="11" s="1"/>
  <c r="L39" i="11" s="1"/>
  <c r="F40" i="11"/>
  <c r="E41" i="11"/>
  <c r="D42" i="11"/>
  <c r="J40" i="10"/>
  <c r="K40" i="10" s="1"/>
  <c r="L40" i="10" s="1"/>
  <c r="F41" i="10"/>
  <c r="E39" i="10"/>
  <c r="D40" i="10"/>
  <c r="D7" i="8"/>
  <c r="E7" i="8" s="1"/>
  <c r="F7" i="8"/>
  <c r="G24" i="8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D8" i="8" l="1"/>
  <c r="E42" i="11"/>
  <c r="D43" i="11"/>
  <c r="J40" i="11"/>
  <c r="K40" i="11" s="1"/>
  <c r="L40" i="11" s="1"/>
  <c r="F41" i="11"/>
  <c r="E40" i="10"/>
  <c r="D41" i="10"/>
  <c r="F42" i="10"/>
  <c r="J41" i="10"/>
  <c r="K41" i="10" s="1"/>
  <c r="L41" i="10" s="1"/>
  <c r="J7" i="8"/>
  <c r="K7" i="8" s="1"/>
  <c r="L7" i="8" s="1"/>
  <c r="F8" i="8"/>
  <c r="E8" i="8"/>
  <c r="D9" i="8"/>
  <c r="J41" i="11" l="1"/>
  <c r="K41" i="11" s="1"/>
  <c r="L41" i="11" s="1"/>
  <c r="F42" i="11"/>
  <c r="E43" i="11"/>
  <c r="D44" i="11"/>
  <c r="F43" i="10"/>
  <c r="J42" i="10"/>
  <c r="K42" i="10" s="1"/>
  <c r="L42" i="10" s="1"/>
  <c r="E41" i="10"/>
  <c r="D42" i="10"/>
  <c r="E9" i="8"/>
  <c r="D10" i="8"/>
  <c r="J8" i="8"/>
  <c r="K8" i="8" s="1"/>
  <c r="L8" i="8" s="1"/>
  <c r="F9" i="8"/>
  <c r="E44" i="11" l="1"/>
  <c r="D45" i="11"/>
  <c r="J42" i="11"/>
  <c r="K42" i="11" s="1"/>
  <c r="L42" i="11" s="1"/>
  <c r="F43" i="11"/>
  <c r="E42" i="10"/>
  <c r="D43" i="10"/>
  <c r="F44" i="10"/>
  <c r="J43" i="10"/>
  <c r="K43" i="10" s="1"/>
  <c r="L43" i="10" s="1"/>
  <c r="J9" i="8"/>
  <c r="K9" i="8" s="1"/>
  <c r="L9" i="8" s="1"/>
  <c r="F10" i="8"/>
  <c r="E10" i="8"/>
  <c r="D11" i="8"/>
  <c r="J43" i="11" l="1"/>
  <c r="K43" i="11" s="1"/>
  <c r="L43" i="11" s="1"/>
  <c r="F44" i="11"/>
  <c r="D46" i="11"/>
  <c r="E45" i="11"/>
  <c r="E43" i="10"/>
  <c r="D44" i="10"/>
  <c r="J44" i="10"/>
  <c r="K44" i="10" s="1"/>
  <c r="L44" i="10" s="1"/>
  <c r="F45" i="10"/>
  <c r="E11" i="8"/>
  <c r="D12" i="8"/>
  <c r="J10" i="8"/>
  <c r="K10" i="8" s="1"/>
  <c r="L10" i="8" s="1"/>
  <c r="F11" i="8"/>
  <c r="E46" i="11" l="1"/>
  <c r="D47" i="11"/>
  <c r="J44" i="11"/>
  <c r="K44" i="11" s="1"/>
  <c r="L44" i="11" s="1"/>
  <c r="F45" i="11"/>
  <c r="J45" i="10"/>
  <c r="K45" i="10" s="1"/>
  <c r="L45" i="10" s="1"/>
  <c r="F46" i="10"/>
  <c r="E44" i="10"/>
  <c r="D45" i="10"/>
  <c r="J11" i="8"/>
  <c r="K11" i="8" s="1"/>
  <c r="L11" i="8" s="1"/>
  <c r="F12" i="8"/>
  <c r="E12" i="8"/>
  <c r="D13" i="8"/>
  <c r="J45" i="11" l="1"/>
  <c r="K45" i="11" s="1"/>
  <c r="L45" i="11" s="1"/>
  <c r="F46" i="11"/>
  <c r="E47" i="11"/>
  <c r="D48" i="11"/>
  <c r="E45" i="10"/>
  <c r="D46" i="10"/>
  <c r="J46" i="10"/>
  <c r="K46" i="10" s="1"/>
  <c r="L46" i="10" s="1"/>
  <c r="F47" i="10"/>
  <c r="E13" i="8"/>
  <c r="D14" i="8"/>
  <c r="J12" i="8"/>
  <c r="K12" i="8" s="1"/>
  <c r="L12" i="8" s="1"/>
  <c r="F13" i="8"/>
  <c r="D49" i="11" l="1"/>
  <c r="E48" i="11"/>
  <c r="J46" i="11"/>
  <c r="K46" i="11" s="1"/>
  <c r="L46" i="11" s="1"/>
  <c r="F47" i="11"/>
  <c r="F48" i="10"/>
  <c r="J47" i="10"/>
  <c r="K47" i="10" s="1"/>
  <c r="L47" i="10" s="1"/>
  <c r="E46" i="10"/>
  <c r="D47" i="10"/>
  <c r="J13" i="8"/>
  <c r="K13" i="8" s="1"/>
  <c r="L13" i="8" s="1"/>
  <c r="F14" i="8"/>
  <c r="E14" i="8"/>
  <c r="D15" i="8"/>
  <c r="J47" i="11" l="1"/>
  <c r="K47" i="11" s="1"/>
  <c r="L47" i="11" s="1"/>
  <c r="F48" i="11"/>
  <c r="E49" i="11"/>
  <c r="D50" i="11"/>
  <c r="E47" i="10"/>
  <c r="D48" i="10"/>
  <c r="F49" i="10"/>
  <c r="J48" i="10"/>
  <c r="K48" i="10" s="1"/>
  <c r="L48" i="10" s="1"/>
  <c r="E15" i="8"/>
  <c r="D16" i="8"/>
  <c r="J14" i="8"/>
  <c r="K14" i="8" s="1"/>
  <c r="L14" i="8" s="1"/>
  <c r="F15" i="8"/>
  <c r="E50" i="11" l="1"/>
  <c r="D51" i="11"/>
  <c r="J48" i="11"/>
  <c r="K48" i="11" s="1"/>
  <c r="L48" i="11" s="1"/>
  <c r="F49" i="11"/>
  <c r="E48" i="10"/>
  <c r="D49" i="10"/>
  <c r="F50" i="10"/>
  <c r="J49" i="10"/>
  <c r="K49" i="10" s="1"/>
  <c r="L49" i="10" s="1"/>
  <c r="J15" i="8"/>
  <c r="K15" i="8" s="1"/>
  <c r="L15" i="8" s="1"/>
  <c r="F16" i="8"/>
  <c r="E16" i="8"/>
  <c r="D17" i="8"/>
  <c r="J49" i="11" l="1"/>
  <c r="K49" i="11" s="1"/>
  <c r="L49" i="11" s="1"/>
  <c r="F50" i="11"/>
  <c r="D52" i="11"/>
  <c r="E51" i="11"/>
  <c r="F51" i="10"/>
  <c r="J50" i="10"/>
  <c r="K50" i="10" s="1"/>
  <c r="L50" i="10" s="1"/>
  <c r="E49" i="10"/>
  <c r="D50" i="10"/>
  <c r="E17" i="8"/>
  <c r="D18" i="8"/>
  <c r="J16" i="8"/>
  <c r="K16" i="8" s="1"/>
  <c r="L16" i="8" s="1"/>
  <c r="F17" i="8"/>
  <c r="E52" i="11" l="1"/>
  <c r="D53" i="11"/>
  <c r="J50" i="11"/>
  <c r="K50" i="11" s="1"/>
  <c r="L50" i="11" s="1"/>
  <c r="F51" i="11"/>
  <c r="E50" i="10"/>
  <c r="D51" i="10"/>
  <c r="J51" i="10"/>
  <c r="K51" i="10" s="1"/>
  <c r="L51" i="10" s="1"/>
  <c r="F52" i="10"/>
  <c r="J17" i="8"/>
  <c r="K17" i="8" s="1"/>
  <c r="L17" i="8" s="1"/>
  <c r="F18" i="8"/>
  <c r="E18" i="8"/>
  <c r="D19" i="8"/>
  <c r="J51" i="11" l="1"/>
  <c r="K51" i="11" s="1"/>
  <c r="L51" i="11" s="1"/>
  <c r="F52" i="11"/>
  <c r="E53" i="11"/>
  <c r="D54" i="11"/>
  <c r="J52" i="10"/>
  <c r="K52" i="10" s="1"/>
  <c r="L52" i="10" s="1"/>
  <c r="F53" i="10"/>
  <c r="E51" i="10"/>
  <c r="D52" i="10"/>
  <c r="E19" i="8"/>
  <c r="D20" i="8"/>
  <c r="J18" i="8"/>
  <c r="K18" i="8" s="1"/>
  <c r="L18" i="8" s="1"/>
  <c r="F19" i="8"/>
  <c r="E54" i="11" l="1"/>
  <c r="D55" i="11"/>
  <c r="J52" i="11"/>
  <c r="K52" i="11" s="1"/>
  <c r="L52" i="11" s="1"/>
  <c r="F53" i="11"/>
  <c r="E52" i="10"/>
  <c r="D53" i="10"/>
  <c r="J53" i="10"/>
  <c r="K53" i="10" s="1"/>
  <c r="L53" i="10" s="1"/>
  <c r="F54" i="10"/>
  <c r="J19" i="8"/>
  <c r="K19" i="8" s="1"/>
  <c r="L19" i="8" s="1"/>
  <c r="F20" i="8"/>
  <c r="E20" i="8"/>
  <c r="D21" i="8"/>
  <c r="J53" i="11" l="1"/>
  <c r="K53" i="11" s="1"/>
  <c r="L53" i="11" s="1"/>
  <c r="F54" i="11"/>
  <c r="D56" i="11"/>
  <c r="E55" i="11"/>
  <c r="J54" i="10"/>
  <c r="K54" i="10" s="1"/>
  <c r="L54" i="10" s="1"/>
  <c r="F55" i="10"/>
  <c r="E53" i="10"/>
  <c r="D54" i="10"/>
  <c r="J20" i="8"/>
  <c r="K20" i="8" s="1"/>
  <c r="L20" i="8" s="1"/>
  <c r="F21" i="8"/>
  <c r="E21" i="8"/>
  <c r="D22" i="8"/>
  <c r="E56" i="11" l="1"/>
  <c r="D57" i="11"/>
  <c r="J54" i="11"/>
  <c r="K54" i="11" s="1"/>
  <c r="L54" i="11" s="1"/>
  <c r="F55" i="11"/>
  <c r="E54" i="10"/>
  <c r="D55" i="10"/>
  <c r="F56" i="10"/>
  <c r="J55" i="10"/>
  <c r="K55" i="10" s="1"/>
  <c r="L55" i="10" s="1"/>
  <c r="J21" i="8"/>
  <c r="K21" i="8" s="1"/>
  <c r="L21" i="8" s="1"/>
  <c r="F22" i="8"/>
  <c r="E22" i="8"/>
  <c r="D23" i="8"/>
  <c r="J55" i="11" l="1"/>
  <c r="K55" i="11" s="1"/>
  <c r="L55" i="11" s="1"/>
  <c r="F56" i="11"/>
  <c r="E57" i="11"/>
  <c r="D58" i="11"/>
  <c r="J56" i="10"/>
  <c r="K56" i="10" s="1"/>
  <c r="L56" i="10" s="1"/>
  <c r="F57" i="10"/>
  <c r="E55" i="10"/>
  <c r="D56" i="10"/>
  <c r="E23" i="8"/>
  <c r="D24" i="8"/>
  <c r="J22" i="8"/>
  <c r="K22" i="8" s="1"/>
  <c r="L22" i="8" s="1"/>
  <c r="F23" i="8"/>
  <c r="E58" i="11" l="1"/>
  <c r="D59" i="11"/>
  <c r="J56" i="11"/>
  <c r="K56" i="11" s="1"/>
  <c r="L56" i="11" s="1"/>
  <c r="F57" i="11"/>
  <c r="E56" i="10"/>
  <c r="D57" i="10"/>
  <c r="F58" i="10"/>
  <c r="J57" i="10"/>
  <c r="K57" i="10" s="1"/>
  <c r="L57" i="10" s="1"/>
  <c r="J23" i="8"/>
  <c r="K23" i="8" s="1"/>
  <c r="L23" i="8" s="1"/>
  <c r="F24" i="8"/>
  <c r="E24" i="8"/>
  <c r="D25" i="8"/>
  <c r="J57" i="11" l="1"/>
  <c r="K57" i="11" s="1"/>
  <c r="L57" i="11" s="1"/>
  <c r="F58" i="11"/>
  <c r="E59" i="11"/>
  <c r="D60" i="11"/>
  <c r="E57" i="10"/>
  <c r="D58" i="10"/>
  <c r="F59" i="10"/>
  <c r="J58" i="10"/>
  <c r="K58" i="10" s="1"/>
  <c r="L58" i="10" s="1"/>
  <c r="J24" i="8"/>
  <c r="K24" i="8" s="1"/>
  <c r="L24" i="8" s="1"/>
  <c r="F25" i="8"/>
  <c r="E25" i="8"/>
  <c r="D26" i="8"/>
  <c r="J58" i="11" l="1"/>
  <c r="K58" i="11" s="1"/>
  <c r="L58" i="11" s="1"/>
  <c r="F59" i="11"/>
  <c r="E60" i="11"/>
  <c r="D61" i="11"/>
  <c r="D59" i="10"/>
  <c r="E58" i="10"/>
  <c r="J59" i="10"/>
  <c r="K59" i="10" s="1"/>
  <c r="L59" i="10" s="1"/>
  <c r="F60" i="10"/>
  <c r="E26" i="8"/>
  <c r="D27" i="8"/>
  <c r="J25" i="8"/>
  <c r="K25" i="8" s="1"/>
  <c r="L25" i="8" s="1"/>
  <c r="F26" i="8"/>
  <c r="J59" i="11" l="1"/>
  <c r="K59" i="11" s="1"/>
  <c r="L59" i="11" s="1"/>
  <c r="F60" i="11"/>
  <c r="E61" i="11"/>
  <c r="D62" i="11"/>
  <c r="J60" i="10"/>
  <c r="K60" i="10" s="1"/>
  <c r="L60" i="10" s="1"/>
  <c r="F61" i="10"/>
  <c r="E59" i="10"/>
  <c r="D60" i="10"/>
  <c r="J26" i="8"/>
  <c r="K26" i="8" s="1"/>
  <c r="L26" i="8" s="1"/>
  <c r="F27" i="8"/>
  <c r="E27" i="8"/>
  <c r="D28" i="8"/>
  <c r="E62" i="11" l="1"/>
  <c r="D63" i="11"/>
  <c r="J60" i="11"/>
  <c r="K60" i="11" s="1"/>
  <c r="L60" i="11" s="1"/>
  <c r="F61" i="11"/>
  <c r="E60" i="10"/>
  <c r="D61" i="10"/>
  <c r="J61" i="10"/>
  <c r="K61" i="10" s="1"/>
  <c r="L61" i="10" s="1"/>
  <c r="F62" i="10"/>
  <c r="E28" i="8"/>
  <c r="D29" i="8"/>
  <c r="J27" i="8"/>
  <c r="K27" i="8" s="1"/>
  <c r="L27" i="8" s="1"/>
  <c r="F28" i="8"/>
  <c r="J61" i="11" l="1"/>
  <c r="K61" i="11" s="1"/>
  <c r="L61" i="11" s="1"/>
  <c r="F62" i="11"/>
  <c r="D64" i="11"/>
  <c r="E63" i="11"/>
  <c r="F63" i="10"/>
  <c r="J62" i="10"/>
  <c r="K62" i="10" s="1"/>
  <c r="L62" i="10" s="1"/>
  <c r="E61" i="10"/>
  <c r="D62" i="10"/>
  <c r="J28" i="8"/>
  <c r="K28" i="8" s="1"/>
  <c r="L28" i="8" s="1"/>
  <c r="F29" i="8"/>
  <c r="E29" i="8"/>
  <c r="D30" i="8"/>
  <c r="E64" i="11" l="1"/>
  <c r="D65" i="11"/>
  <c r="J62" i="11"/>
  <c r="K62" i="11" s="1"/>
  <c r="L62" i="11" s="1"/>
  <c r="F63" i="11"/>
  <c r="E62" i="10"/>
  <c r="D63" i="10"/>
  <c r="F64" i="10"/>
  <c r="J63" i="10"/>
  <c r="K63" i="10" s="1"/>
  <c r="L63" i="10" s="1"/>
  <c r="E30" i="8"/>
  <c r="D31" i="8"/>
  <c r="J29" i="8"/>
  <c r="K29" i="8" s="1"/>
  <c r="L29" i="8" s="1"/>
  <c r="F30" i="8"/>
  <c r="J63" i="11" l="1"/>
  <c r="K63" i="11" s="1"/>
  <c r="L63" i="11" s="1"/>
  <c r="F64" i="11"/>
  <c r="E65" i="11"/>
  <c r="D66" i="11"/>
  <c r="J64" i="10"/>
  <c r="K64" i="10" s="1"/>
  <c r="L64" i="10" s="1"/>
  <c r="F65" i="10"/>
  <c r="E63" i="10"/>
  <c r="D64" i="10"/>
  <c r="J30" i="8"/>
  <c r="K30" i="8" s="1"/>
  <c r="L30" i="8" s="1"/>
  <c r="F31" i="8"/>
  <c r="D32" i="8"/>
  <c r="E31" i="8"/>
  <c r="D67" i="11" l="1"/>
  <c r="E66" i="11"/>
  <c r="J64" i="11"/>
  <c r="K64" i="11" s="1"/>
  <c r="L64" i="11" s="1"/>
  <c r="F65" i="11"/>
  <c r="E64" i="10"/>
  <c r="D65" i="10"/>
  <c r="J65" i="10"/>
  <c r="K65" i="10" s="1"/>
  <c r="L65" i="10" s="1"/>
  <c r="F66" i="10"/>
  <c r="E32" i="8"/>
  <c r="D33" i="8"/>
  <c r="J31" i="8"/>
  <c r="K31" i="8" s="1"/>
  <c r="L31" i="8" s="1"/>
  <c r="F32" i="8"/>
  <c r="J65" i="11" l="1"/>
  <c r="K65" i="11" s="1"/>
  <c r="L65" i="11" s="1"/>
  <c r="F66" i="11"/>
  <c r="E67" i="11"/>
  <c r="P9" i="4" s="1"/>
  <c r="D68" i="11"/>
  <c r="F67" i="10"/>
  <c r="J66" i="10"/>
  <c r="K66" i="10" s="1"/>
  <c r="L66" i="10" s="1"/>
  <c r="E65" i="10"/>
  <c r="D66" i="10"/>
  <c r="J32" i="8"/>
  <c r="K32" i="8" s="1"/>
  <c r="L32" i="8" s="1"/>
  <c r="F33" i="8"/>
  <c r="E33" i="8"/>
  <c r="D34" i="8"/>
  <c r="J66" i="11" l="1"/>
  <c r="K66" i="11" s="1"/>
  <c r="L66" i="11" s="1"/>
  <c r="F67" i="11"/>
  <c r="E68" i="11"/>
  <c r="D67" i="10"/>
  <c r="E66" i="10"/>
  <c r="J67" i="10"/>
  <c r="K67" i="10" s="1"/>
  <c r="L67" i="10" s="1"/>
  <c r="E34" i="8"/>
  <c r="D35" i="8"/>
  <c r="J33" i="8"/>
  <c r="K33" i="8" s="1"/>
  <c r="L33" i="8" s="1"/>
  <c r="F34" i="8"/>
  <c r="J67" i="11" l="1"/>
  <c r="K67" i="11" s="1"/>
  <c r="L67" i="11" s="1"/>
  <c r="F68" i="11"/>
  <c r="E67" i="10"/>
  <c r="J34" i="8"/>
  <c r="K34" i="8" s="1"/>
  <c r="L34" i="8" s="1"/>
  <c r="F35" i="8"/>
  <c r="E35" i="8"/>
  <c r="D36" i="8"/>
  <c r="J68" i="11" l="1"/>
  <c r="K68" i="11" s="1"/>
  <c r="L68" i="11" s="1"/>
  <c r="D37" i="8"/>
  <c r="E36" i="8"/>
  <c r="J35" i="8"/>
  <c r="K35" i="8" s="1"/>
  <c r="L35" i="8" s="1"/>
  <c r="F36" i="8"/>
  <c r="J36" i="8" l="1"/>
  <c r="K36" i="8" s="1"/>
  <c r="L36" i="8" s="1"/>
  <c r="F37" i="8"/>
  <c r="E37" i="8"/>
  <c r="D38" i="8"/>
  <c r="D39" i="8" l="1"/>
  <c r="E38" i="8"/>
  <c r="J37" i="8"/>
  <c r="K37" i="8" s="1"/>
  <c r="L37" i="8" s="1"/>
  <c r="F38" i="8"/>
  <c r="J38" i="8" l="1"/>
  <c r="K38" i="8" s="1"/>
  <c r="L38" i="8" s="1"/>
  <c r="F39" i="8"/>
  <c r="E39" i="8"/>
  <c r="D40" i="8"/>
  <c r="D41" i="8" l="1"/>
  <c r="E40" i="8"/>
  <c r="J39" i="8"/>
  <c r="K39" i="8" s="1"/>
  <c r="L39" i="8" s="1"/>
  <c r="F40" i="8"/>
  <c r="J40" i="8" l="1"/>
  <c r="K40" i="8" s="1"/>
  <c r="L40" i="8" s="1"/>
  <c r="F41" i="8"/>
  <c r="E41" i="8"/>
  <c r="D42" i="8"/>
  <c r="E42" i="8" l="1"/>
  <c r="D43" i="8"/>
  <c r="J41" i="8"/>
  <c r="K41" i="8" s="1"/>
  <c r="L41" i="8" s="1"/>
  <c r="F42" i="8"/>
  <c r="J42" i="8" l="1"/>
  <c r="K42" i="8" s="1"/>
  <c r="L42" i="8" s="1"/>
  <c r="F43" i="8"/>
  <c r="E43" i="8"/>
  <c r="D44" i="8"/>
  <c r="J43" i="8" l="1"/>
  <c r="K43" i="8" s="1"/>
  <c r="L43" i="8" s="1"/>
  <c r="F44" i="8"/>
  <c r="E44" i="8"/>
  <c r="D45" i="8"/>
  <c r="E45" i="8" l="1"/>
  <c r="D46" i="8"/>
  <c r="J44" i="8"/>
  <c r="K44" i="8" s="1"/>
  <c r="L44" i="8" s="1"/>
  <c r="F45" i="8"/>
  <c r="J45" i="8" l="1"/>
  <c r="K45" i="8" s="1"/>
  <c r="L45" i="8" s="1"/>
  <c r="F46" i="8"/>
  <c r="E46" i="8"/>
  <c r="D47" i="8"/>
  <c r="E47" i="8" l="1"/>
  <c r="D48" i="8"/>
  <c r="J46" i="8"/>
  <c r="K46" i="8" s="1"/>
  <c r="L46" i="8" s="1"/>
  <c r="F47" i="8"/>
  <c r="J47" i="8" l="1"/>
  <c r="K47" i="8" s="1"/>
  <c r="L47" i="8" s="1"/>
  <c r="F48" i="8"/>
  <c r="E48" i="8"/>
  <c r="D49" i="8"/>
  <c r="E49" i="8" l="1"/>
  <c r="D50" i="8"/>
  <c r="J48" i="8"/>
  <c r="K48" i="8" s="1"/>
  <c r="L48" i="8" s="1"/>
  <c r="F49" i="8"/>
  <c r="J49" i="8" l="1"/>
  <c r="K49" i="8" s="1"/>
  <c r="L49" i="8" s="1"/>
  <c r="F50" i="8"/>
  <c r="E50" i="8"/>
  <c r="D51" i="8"/>
  <c r="E51" i="8" l="1"/>
  <c r="D52" i="8"/>
  <c r="J50" i="8"/>
  <c r="K50" i="8" s="1"/>
  <c r="L50" i="8" s="1"/>
  <c r="F51" i="8"/>
  <c r="J51" i="8" l="1"/>
  <c r="K51" i="8" s="1"/>
  <c r="L51" i="8" s="1"/>
  <c r="F52" i="8"/>
  <c r="E52" i="8"/>
  <c r="D53" i="8"/>
  <c r="E53" i="8" l="1"/>
  <c r="D54" i="8"/>
  <c r="J52" i="8"/>
  <c r="K52" i="8" s="1"/>
  <c r="L52" i="8" s="1"/>
  <c r="F53" i="8"/>
  <c r="J53" i="8" l="1"/>
  <c r="K53" i="8" s="1"/>
  <c r="L53" i="8" s="1"/>
  <c r="F54" i="8"/>
  <c r="E54" i="8"/>
  <c r="D55" i="8"/>
  <c r="E55" i="8" l="1"/>
  <c r="D56" i="8"/>
  <c r="J54" i="8"/>
  <c r="K54" i="8" s="1"/>
  <c r="L54" i="8" s="1"/>
  <c r="F55" i="8"/>
  <c r="J55" i="8" l="1"/>
  <c r="K55" i="8" s="1"/>
  <c r="L55" i="8" s="1"/>
  <c r="F56" i="8"/>
  <c r="E56" i="8"/>
  <c r="D57" i="8"/>
  <c r="E57" i="8" l="1"/>
  <c r="D58" i="8"/>
  <c r="J56" i="8"/>
  <c r="K56" i="8" s="1"/>
  <c r="L56" i="8" s="1"/>
  <c r="F57" i="8"/>
  <c r="J57" i="8" l="1"/>
  <c r="K57" i="8" s="1"/>
  <c r="L57" i="8" s="1"/>
  <c r="F58" i="8"/>
  <c r="D59" i="8"/>
  <c r="E58" i="8"/>
  <c r="E59" i="8" l="1"/>
  <c r="D60" i="8"/>
  <c r="J58" i="8"/>
  <c r="K58" i="8" s="1"/>
  <c r="L58" i="8" s="1"/>
  <c r="F59" i="8"/>
  <c r="J59" i="8" l="1"/>
  <c r="K59" i="8" s="1"/>
  <c r="L59" i="8" s="1"/>
  <c r="F60" i="8"/>
  <c r="E60" i="8"/>
  <c r="D61" i="8"/>
  <c r="E61" i="8" l="1"/>
  <c r="D62" i="8"/>
  <c r="J60" i="8"/>
  <c r="K60" i="8" s="1"/>
  <c r="L60" i="8" s="1"/>
  <c r="F61" i="8"/>
  <c r="J61" i="8" l="1"/>
  <c r="K61" i="8" s="1"/>
  <c r="L61" i="8" s="1"/>
  <c r="F62" i="8"/>
  <c r="E62" i="8"/>
  <c r="D63" i="8"/>
  <c r="E63" i="8" l="1"/>
  <c r="D64" i="8"/>
  <c r="J62" i="8"/>
  <c r="K62" i="8" s="1"/>
  <c r="L62" i="8" s="1"/>
  <c r="F63" i="8"/>
  <c r="J63" i="8" l="1"/>
  <c r="K63" i="8" s="1"/>
  <c r="L63" i="8" s="1"/>
  <c r="F64" i="8"/>
  <c r="E64" i="8"/>
  <c r="D65" i="8"/>
  <c r="J64" i="8" l="1"/>
  <c r="K64" i="8" s="1"/>
  <c r="L64" i="8" s="1"/>
  <c r="F65" i="8"/>
  <c r="E65" i="8"/>
  <c r="D66" i="8"/>
  <c r="E66" i="8" l="1"/>
  <c r="D67" i="8"/>
  <c r="J65" i="8"/>
  <c r="K65" i="8" s="1"/>
  <c r="L65" i="8" s="1"/>
  <c r="F66" i="8"/>
  <c r="J66" i="8" l="1"/>
  <c r="K66" i="8" s="1"/>
  <c r="L66" i="8" s="1"/>
  <c r="F67" i="8"/>
  <c r="E67" i="8"/>
  <c r="D68" i="8"/>
  <c r="E68" i="8" l="1"/>
  <c r="D69" i="8"/>
  <c r="J67" i="8"/>
  <c r="K67" i="8" s="1"/>
  <c r="L67" i="8" s="1"/>
  <c r="F68" i="8"/>
  <c r="J68" i="8" l="1"/>
  <c r="K68" i="8" s="1"/>
  <c r="L68" i="8" s="1"/>
  <c r="F69" i="8"/>
  <c r="E69" i="8"/>
  <c r="D70" i="8"/>
  <c r="E70" i="8" l="1"/>
  <c r="D71" i="8"/>
  <c r="J69" i="8"/>
  <c r="K69" i="8" s="1"/>
  <c r="L69" i="8" s="1"/>
  <c r="F70" i="8"/>
  <c r="J70" i="8" l="1"/>
  <c r="K70" i="8" s="1"/>
  <c r="L70" i="8" s="1"/>
  <c r="F71" i="8"/>
  <c r="D72" i="8"/>
  <c r="E71" i="8"/>
  <c r="D73" i="8" l="1"/>
  <c r="E72" i="8"/>
  <c r="J71" i="8"/>
  <c r="K71" i="8" s="1"/>
  <c r="L71" i="8" s="1"/>
  <c r="F72" i="8"/>
  <c r="E73" i="8" l="1"/>
  <c r="D74" i="8"/>
  <c r="J72" i="8"/>
  <c r="K72" i="8" s="1"/>
  <c r="L72" i="8" s="1"/>
  <c r="F73" i="8"/>
  <c r="J73" i="8" l="1"/>
  <c r="K73" i="8" s="1"/>
  <c r="L73" i="8" s="1"/>
  <c r="F74" i="8"/>
  <c r="E74" i="8"/>
  <c r="D75" i="8"/>
  <c r="E75" i="8" l="1"/>
  <c r="D76" i="8"/>
  <c r="J74" i="8"/>
  <c r="K74" i="8" s="1"/>
  <c r="L74" i="8" s="1"/>
  <c r="F75" i="8"/>
  <c r="J75" i="8" l="1"/>
  <c r="K75" i="8" s="1"/>
  <c r="L75" i="8" s="1"/>
  <c r="F76" i="8"/>
  <c r="D77" i="8"/>
  <c r="E76" i="8"/>
  <c r="E77" i="8" l="1"/>
  <c r="D78" i="8"/>
  <c r="J76" i="8"/>
  <c r="K76" i="8" s="1"/>
  <c r="L76" i="8" s="1"/>
  <c r="F77" i="8"/>
  <c r="J77" i="8" l="1"/>
  <c r="K77" i="8" s="1"/>
  <c r="L77" i="8" s="1"/>
  <c r="F78" i="8"/>
  <c r="E78" i="8"/>
  <c r="D79" i="8"/>
  <c r="E79" i="8" l="1"/>
  <c r="D80" i="8"/>
  <c r="J78" i="8"/>
  <c r="K78" i="8" s="1"/>
  <c r="L78" i="8" s="1"/>
  <c r="F79" i="8"/>
  <c r="J79" i="8" l="1"/>
  <c r="K79" i="8" s="1"/>
  <c r="L79" i="8" s="1"/>
  <c r="F80" i="8"/>
  <c r="E80" i="8"/>
  <c r="D81" i="8"/>
  <c r="E81" i="8" l="1"/>
  <c r="D82" i="8"/>
  <c r="J80" i="8"/>
  <c r="K80" i="8" s="1"/>
  <c r="L80" i="8" s="1"/>
  <c r="F81" i="8"/>
  <c r="J81" i="8" l="1"/>
  <c r="K81" i="8" s="1"/>
  <c r="L81" i="8" s="1"/>
  <c r="F82" i="8"/>
  <c r="E82" i="8"/>
  <c r="D83" i="8"/>
  <c r="E83" i="8" l="1"/>
  <c r="D84" i="8"/>
  <c r="J82" i="8"/>
  <c r="K82" i="8" s="1"/>
  <c r="L82" i="8" s="1"/>
  <c r="F83" i="8"/>
  <c r="J83" i="8" l="1"/>
  <c r="K83" i="8" s="1"/>
  <c r="L83" i="8" s="1"/>
  <c r="F84" i="8"/>
  <c r="E84" i="8"/>
  <c r="D85" i="8"/>
  <c r="E85" i="8" l="1"/>
  <c r="D86" i="8"/>
  <c r="J84" i="8"/>
  <c r="K84" i="8" s="1"/>
  <c r="L84" i="8" s="1"/>
  <c r="F85" i="8"/>
  <c r="J85" i="8" l="1"/>
  <c r="K85" i="8" s="1"/>
  <c r="L85" i="8" s="1"/>
  <c r="F86" i="8"/>
  <c r="E86" i="8"/>
  <c r="D87" i="8"/>
  <c r="E87" i="8" l="1"/>
  <c r="D88" i="8"/>
  <c r="J86" i="8"/>
  <c r="K86" i="8" s="1"/>
  <c r="L86" i="8" s="1"/>
  <c r="F87" i="8"/>
  <c r="J87" i="8" l="1"/>
  <c r="K87" i="8" s="1"/>
  <c r="L87" i="8" s="1"/>
  <c r="F88" i="8"/>
  <c r="D89" i="8"/>
  <c r="E88" i="8"/>
  <c r="O9" i="4" l="1"/>
  <c r="O12" i="4" s="1"/>
  <c r="E89" i="8"/>
  <c r="D90" i="8"/>
  <c r="J88" i="8"/>
  <c r="K88" i="8" s="1"/>
  <c r="L88" i="8" s="1"/>
  <c r="F89" i="8"/>
  <c r="J89" i="8" l="1"/>
  <c r="K89" i="8" s="1"/>
  <c r="L89" i="8" s="1"/>
  <c r="F90" i="8"/>
  <c r="E90" i="8"/>
  <c r="D91" i="8"/>
  <c r="E91" i="8" l="1"/>
  <c r="D92" i="8"/>
  <c r="J90" i="8"/>
  <c r="K90" i="8" s="1"/>
  <c r="L90" i="8" s="1"/>
  <c r="F91" i="8"/>
  <c r="J91" i="8" l="1"/>
  <c r="K91" i="8" s="1"/>
  <c r="L91" i="8" s="1"/>
  <c r="F92" i="8"/>
  <c r="D93" i="8"/>
  <c r="E92" i="8"/>
  <c r="E93" i="8" l="1"/>
  <c r="D94" i="8"/>
  <c r="J92" i="8"/>
  <c r="K92" i="8" s="1"/>
  <c r="L92" i="8" s="1"/>
  <c r="F93" i="8"/>
  <c r="J93" i="8" l="1"/>
  <c r="K93" i="8" s="1"/>
  <c r="L93" i="8" s="1"/>
  <c r="F94" i="8"/>
  <c r="E94" i="8"/>
  <c r="D95" i="8"/>
  <c r="E95" i="8" l="1"/>
  <c r="D96" i="8"/>
  <c r="J94" i="8"/>
  <c r="K94" i="8" s="1"/>
  <c r="L94" i="8" s="1"/>
  <c r="F95" i="8"/>
  <c r="J95" i="8" l="1"/>
  <c r="K95" i="8" s="1"/>
  <c r="L95" i="8" s="1"/>
  <c r="F96" i="8"/>
  <c r="E96" i="8"/>
  <c r="D97" i="8"/>
  <c r="D98" i="8" l="1"/>
  <c r="E97" i="8"/>
  <c r="J96" i="8"/>
  <c r="K96" i="8" s="1"/>
  <c r="L96" i="8" s="1"/>
  <c r="F97" i="8"/>
  <c r="J97" i="8" l="1"/>
  <c r="K97" i="8" s="1"/>
  <c r="L97" i="8" s="1"/>
  <c r="F98" i="8"/>
  <c r="E98" i="8"/>
  <c r="D99" i="8"/>
  <c r="E99" i="8" l="1"/>
  <c r="D100" i="8"/>
  <c r="J98" i="8"/>
  <c r="K98" i="8" s="1"/>
  <c r="L98" i="8" s="1"/>
  <c r="F99" i="8"/>
  <c r="J99" i="8" l="1"/>
  <c r="K99" i="8" s="1"/>
  <c r="L99" i="8" s="1"/>
  <c r="F100" i="8"/>
  <c r="E100" i="8"/>
  <c r="D101" i="8"/>
  <c r="E101" i="8" l="1"/>
  <c r="D102" i="8"/>
  <c r="J100" i="8"/>
  <c r="K100" i="8" s="1"/>
  <c r="L100" i="8" s="1"/>
  <c r="F101" i="8"/>
  <c r="J101" i="8" l="1"/>
  <c r="K101" i="8" s="1"/>
  <c r="L101" i="8" s="1"/>
  <c r="F102" i="8"/>
  <c r="E102" i="8"/>
  <c r="D103" i="8"/>
  <c r="E103" i="8" l="1"/>
  <c r="D104" i="8"/>
  <c r="J102" i="8"/>
  <c r="K102" i="8" s="1"/>
  <c r="L102" i="8" s="1"/>
  <c r="F103" i="8"/>
  <c r="J103" i="8" l="1"/>
  <c r="K103" i="8" s="1"/>
  <c r="L103" i="8" s="1"/>
  <c r="F104" i="8"/>
  <c r="E104" i="8"/>
  <c r="D105" i="8"/>
  <c r="E105" i="8" l="1"/>
  <c r="D106" i="8"/>
  <c r="J104" i="8"/>
  <c r="K104" i="8" s="1"/>
  <c r="L104" i="8" s="1"/>
  <c r="F105" i="8"/>
  <c r="J105" i="8" l="1"/>
  <c r="K105" i="8" s="1"/>
  <c r="L105" i="8" s="1"/>
  <c r="F106" i="8"/>
  <c r="E106" i="8"/>
  <c r="D107" i="8"/>
  <c r="D108" i="8" l="1"/>
  <c r="E107" i="8"/>
  <c r="J106" i="8"/>
  <c r="K106" i="8" s="1"/>
  <c r="L106" i="8" s="1"/>
  <c r="F107" i="8"/>
  <c r="J107" i="8" l="1"/>
  <c r="K107" i="8" s="1"/>
  <c r="L107" i="8" s="1"/>
  <c r="F108" i="8"/>
  <c r="E108" i="8"/>
  <c r="D109" i="8"/>
  <c r="D110" i="8" s="1"/>
  <c r="D111" i="8" l="1"/>
  <c r="E110" i="8"/>
  <c r="E109" i="8"/>
  <c r="J108" i="8"/>
  <c r="K108" i="8" s="1"/>
  <c r="L108" i="8" s="1"/>
  <c r="F109" i="8"/>
  <c r="F110" i="8" s="1"/>
  <c r="J110" i="8" l="1"/>
  <c r="K110" i="8" s="1"/>
  <c r="L110" i="8" s="1"/>
  <c r="F111" i="8"/>
  <c r="D112" i="8"/>
  <c r="E111" i="8"/>
  <c r="J109" i="8"/>
  <c r="K109" i="8" s="1"/>
  <c r="L109" i="8" s="1"/>
  <c r="D113" i="8" l="1"/>
  <c r="E112" i="8"/>
  <c r="J111" i="8"/>
  <c r="K111" i="8" s="1"/>
  <c r="L111" i="8" s="1"/>
  <c r="F112" i="8"/>
  <c r="Q11" i="4"/>
  <c r="Q9" i="4"/>
  <c r="J112" i="8" l="1"/>
  <c r="K112" i="8" s="1"/>
  <c r="L112" i="8" s="1"/>
  <c r="F113" i="8"/>
  <c r="D114" i="8"/>
  <c r="E113" i="8"/>
  <c r="Q12" i="4"/>
  <c r="A19" i="2"/>
  <c r="B19" i="2"/>
  <c r="C19" i="2"/>
  <c r="E19" i="2"/>
  <c r="F19" i="2"/>
  <c r="L19" i="2"/>
  <c r="A20" i="2"/>
  <c r="B20" i="2"/>
  <c r="C20" i="2"/>
  <c r="E20" i="2"/>
  <c r="F20" i="2"/>
  <c r="L20" i="2"/>
  <c r="N11" i="1"/>
  <c r="O11" i="1"/>
  <c r="P11" i="1"/>
  <c r="AJ11" i="1"/>
  <c r="AR11" i="1" s="1"/>
  <c r="AK11" i="1"/>
  <c r="AL11" i="1"/>
  <c r="D115" i="8" l="1"/>
  <c r="E114" i="8"/>
  <c r="J113" i="8"/>
  <c r="K113" i="8" s="1"/>
  <c r="L113" i="8" s="1"/>
  <c r="F114" i="8"/>
  <c r="AM11" i="1"/>
  <c r="AN11" i="1" s="1"/>
  <c r="AP11" i="1" s="1"/>
  <c r="H20" i="2"/>
  <c r="H19" i="2"/>
  <c r="G20" i="2"/>
  <c r="G19" i="2"/>
  <c r="Q11" i="1"/>
  <c r="R11" i="1" s="1"/>
  <c r="T11" i="1" s="1"/>
  <c r="J114" i="8" l="1"/>
  <c r="K114" i="8" s="1"/>
  <c r="L114" i="8" s="1"/>
  <c r="F115" i="8"/>
  <c r="D116" i="8"/>
  <c r="E115" i="8"/>
  <c r="AO11" i="1"/>
  <c r="AQ11" i="1"/>
  <c r="S11" i="1"/>
  <c r="U11" i="1"/>
  <c r="D117" i="8" l="1"/>
  <c r="E116" i="8"/>
  <c r="J115" i="8"/>
  <c r="K115" i="8" s="1"/>
  <c r="L115" i="8" s="1"/>
  <c r="F116" i="8"/>
  <c r="D20" i="2"/>
  <c r="D19" i="2"/>
  <c r="J116" i="8" l="1"/>
  <c r="K116" i="8" s="1"/>
  <c r="L116" i="8" s="1"/>
  <c r="F117" i="8"/>
  <c r="D118" i="8"/>
  <c r="E117" i="8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3" i="5"/>
  <c r="E4" i="5"/>
  <c r="E5" i="5"/>
  <c r="E6" i="5"/>
  <c r="E7" i="5"/>
  <c r="E8" i="5"/>
  <c r="E9" i="5"/>
  <c r="E2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D119" i="8" l="1"/>
  <c r="E118" i="8"/>
  <c r="J117" i="8"/>
  <c r="K117" i="8" s="1"/>
  <c r="L117" i="8" s="1"/>
  <c r="F118" i="8"/>
  <c r="L18" i="2"/>
  <c r="J118" i="8" l="1"/>
  <c r="K118" i="8" s="1"/>
  <c r="L118" i="8" s="1"/>
  <c r="F119" i="8"/>
  <c r="D120" i="8"/>
  <c r="E119" i="8"/>
  <c r="O2" i="3"/>
  <c r="D121" i="8" l="1"/>
  <c r="E120" i="8"/>
  <c r="J119" i="8"/>
  <c r="K119" i="8" s="1"/>
  <c r="L119" i="8" s="1"/>
  <c r="F120" i="8"/>
  <c r="O1" i="3"/>
  <c r="Q2" i="3"/>
  <c r="F18" i="2"/>
  <c r="E18" i="2"/>
  <c r="C18" i="2"/>
  <c r="D18" i="2" s="1"/>
  <c r="B18" i="2"/>
  <c r="A18" i="2"/>
  <c r="J120" i="8" l="1"/>
  <c r="K120" i="8" s="1"/>
  <c r="L120" i="8" s="1"/>
  <c r="F121" i="8"/>
  <c r="D122" i="8"/>
  <c r="E121" i="8"/>
  <c r="G18" i="2"/>
  <c r="H18" i="2"/>
  <c r="D123" i="8" l="1"/>
  <c r="E122" i="8"/>
  <c r="J121" i="8"/>
  <c r="K121" i="8" s="1"/>
  <c r="L121" i="8" s="1"/>
  <c r="F122" i="8"/>
  <c r="AJ9" i="1"/>
  <c r="AR9" i="1" s="1"/>
  <c r="J122" i="8" l="1"/>
  <c r="K122" i="8" s="1"/>
  <c r="L122" i="8" s="1"/>
  <c r="F123" i="8"/>
  <c r="D124" i="8"/>
  <c r="E123" i="8"/>
  <c r="AA8" i="1"/>
  <c r="D125" i="8" l="1"/>
  <c r="E124" i="8"/>
  <c r="J123" i="8"/>
  <c r="K123" i="8" s="1"/>
  <c r="L123" i="8" s="1"/>
  <c r="F124" i="8"/>
  <c r="N10" i="1"/>
  <c r="N9" i="1"/>
  <c r="O10" i="1"/>
  <c r="P10" i="1"/>
  <c r="AK9" i="1"/>
  <c r="AL9" i="1"/>
  <c r="AJ10" i="1"/>
  <c r="AR10" i="1" s="1"/>
  <c r="AK10" i="1"/>
  <c r="AL10" i="1"/>
  <c r="J8" i="1"/>
  <c r="K8" i="1" s="1"/>
  <c r="L8" i="1" s="1"/>
  <c r="AU8" i="1"/>
  <c r="AD8" i="1"/>
  <c r="AE8" i="1"/>
  <c r="E8" i="1"/>
  <c r="J124" i="8" l="1"/>
  <c r="K124" i="8" s="1"/>
  <c r="L124" i="8" s="1"/>
  <c r="F125" i="8"/>
  <c r="D126" i="8"/>
  <c r="E125" i="8"/>
  <c r="AV8" i="1"/>
  <c r="AM9" i="1"/>
  <c r="AN9" i="1" s="1"/>
  <c r="AO9" i="1" s="1"/>
  <c r="Z9" i="1" s="1"/>
  <c r="AA9" i="1" s="1"/>
  <c r="Q10" i="1"/>
  <c r="R10" i="1" s="1"/>
  <c r="U10" i="1" s="1"/>
  <c r="AT8" i="1"/>
  <c r="AM10" i="1"/>
  <c r="AN10" i="1" s="1"/>
  <c r="AP10" i="1" s="1"/>
  <c r="D127" i="8" l="1"/>
  <c r="E126" i="8"/>
  <c r="J125" i="8"/>
  <c r="K125" i="8" s="1"/>
  <c r="L125" i="8" s="1"/>
  <c r="F126" i="8"/>
  <c r="T10" i="1"/>
  <c r="AQ10" i="1"/>
  <c r="AQ9" i="1"/>
  <c r="AP9" i="1"/>
  <c r="S10" i="1"/>
  <c r="AO10" i="1"/>
  <c r="Z10" i="1" s="1"/>
  <c r="J126" i="8" l="1"/>
  <c r="K126" i="8" s="1"/>
  <c r="L126" i="8" s="1"/>
  <c r="F127" i="8"/>
  <c r="D128" i="8"/>
  <c r="E127" i="8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E9" i="1"/>
  <c r="AA10" i="1"/>
  <c r="Z11" i="1"/>
  <c r="Z12" i="1" s="1"/>
  <c r="Z13" i="1" s="1"/>
  <c r="Z14" i="1" s="1"/>
  <c r="D129" i="8" l="1"/>
  <c r="E128" i="8"/>
  <c r="J127" i="8"/>
  <c r="K127" i="8" s="1"/>
  <c r="L127" i="8" s="1"/>
  <c r="F128" i="8"/>
  <c r="Z15" i="1"/>
  <c r="AA14" i="1"/>
  <c r="AA13" i="1"/>
  <c r="AA12" i="1"/>
  <c r="AA11" i="1"/>
  <c r="AF8" i="1"/>
  <c r="AG8" i="1" s="1"/>
  <c r="AH8" i="1" s="1"/>
  <c r="P9" i="1"/>
  <c r="O9" i="1"/>
  <c r="J128" i="8" l="1"/>
  <c r="K128" i="8" s="1"/>
  <c r="L128" i="8" s="1"/>
  <c r="F129" i="8"/>
  <c r="D130" i="8"/>
  <c r="E129" i="8"/>
  <c r="Z16" i="1"/>
  <c r="AA15" i="1"/>
  <c r="Q9" i="1"/>
  <c r="R9" i="1" s="1"/>
  <c r="S9" i="1" s="1"/>
  <c r="D9" i="1" s="1"/>
  <c r="E9" i="1" s="1"/>
  <c r="D131" i="8" l="1"/>
  <c r="E130" i="8"/>
  <c r="J129" i="8"/>
  <c r="K129" i="8" s="1"/>
  <c r="L129" i="8" s="1"/>
  <c r="F130" i="8"/>
  <c r="Z17" i="1"/>
  <c r="AA16" i="1"/>
  <c r="U9" i="1"/>
  <c r="I9" i="1" s="1"/>
  <c r="I10" i="1" s="1"/>
  <c r="I11" i="1" s="1"/>
  <c r="I12" i="1" s="1"/>
  <c r="I13" i="1" s="1"/>
  <c r="I14" i="1" s="1"/>
  <c r="T9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AU9" i="1"/>
  <c r="AE10" i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B9" i="1"/>
  <c r="AF9" i="1" s="1"/>
  <c r="AG9" i="1" s="1"/>
  <c r="AH9" i="1" s="1"/>
  <c r="AD9" i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D10" i="1"/>
  <c r="J130" i="8" l="1"/>
  <c r="K130" i="8" s="1"/>
  <c r="L130" i="8" s="1"/>
  <c r="F131" i="8"/>
  <c r="D132" i="8"/>
  <c r="E131" i="8"/>
  <c r="AE282" i="1"/>
  <c r="AT281" i="1"/>
  <c r="I290" i="2" s="1"/>
  <c r="I15" i="1"/>
  <c r="AT14" i="1"/>
  <c r="Z18" i="1"/>
  <c r="AA17" i="1"/>
  <c r="AT13" i="1"/>
  <c r="AT12" i="1"/>
  <c r="E10" i="1"/>
  <c r="D11" i="1"/>
  <c r="D12" i="1" s="1"/>
  <c r="AT11" i="1"/>
  <c r="I20" i="2" s="1"/>
  <c r="J18" i="2"/>
  <c r="AT10" i="1"/>
  <c r="I19" i="2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F9" i="1"/>
  <c r="AB10" i="1"/>
  <c r="AU10" i="1"/>
  <c r="J19" i="2" s="1"/>
  <c r="AV10" i="1"/>
  <c r="K19" i="2" s="1"/>
  <c r="AT9" i="1"/>
  <c r="I18" i="2" s="1"/>
  <c r="AV9" i="1"/>
  <c r="K18" i="2" s="1"/>
  <c r="D133" i="8" l="1"/>
  <c r="E132" i="8"/>
  <c r="J131" i="8"/>
  <c r="K131" i="8" s="1"/>
  <c r="L131" i="8" s="1"/>
  <c r="F132" i="8"/>
  <c r="AE283" i="1"/>
  <c r="AT282" i="1"/>
  <c r="I291" i="2" s="1"/>
  <c r="Z19" i="1"/>
  <c r="AA18" i="1"/>
  <c r="AV12" i="1"/>
  <c r="D13" i="1"/>
  <c r="I16" i="1"/>
  <c r="AT15" i="1"/>
  <c r="AU12" i="1"/>
  <c r="E12" i="1"/>
  <c r="AV11" i="1"/>
  <c r="K20" i="2" s="1"/>
  <c r="AF10" i="1"/>
  <c r="AG10" i="1" s="1"/>
  <c r="AH10" i="1" s="1"/>
  <c r="AB11" i="1"/>
  <c r="AB12" i="1" s="1"/>
  <c r="AB13" i="1" s="1"/>
  <c r="E11" i="1"/>
  <c r="AU11" i="1"/>
  <c r="J20" i="2" s="1"/>
  <c r="P7" i="3"/>
  <c r="J9" i="1"/>
  <c r="K9" i="1" s="1"/>
  <c r="L9" i="1" s="1"/>
  <c r="F10" i="1"/>
  <c r="F11" i="1" s="1"/>
  <c r="F12" i="1" s="1"/>
  <c r="F13" i="1" s="1"/>
  <c r="J132" i="8" l="1"/>
  <c r="K132" i="8" s="1"/>
  <c r="L132" i="8" s="1"/>
  <c r="F133" i="8"/>
  <c r="D134" i="8"/>
  <c r="E133" i="8"/>
  <c r="AE284" i="1"/>
  <c r="AT283" i="1"/>
  <c r="I292" i="2" s="1"/>
  <c r="F14" i="1"/>
  <c r="J13" i="1"/>
  <c r="K13" i="1" s="1"/>
  <c r="L13" i="1" s="1"/>
  <c r="D14" i="1"/>
  <c r="E13" i="1"/>
  <c r="AU13" i="1"/>
  <c r="AV13" i="1"/>
  <c r="I17" i="1"/>
  <c r="AT16" i="1"/>
  <c r="AF13" i="1"/>
  <c r="AG13" i="1" s="1"/>
  <c r="AH13" i="1" s="1"/>
  <c r="AB14" i="1"/>
  <c r="Z20" i="1"/>
  <c r="AA19" i="1"/>
  <c r="J12" i="1"/>
  <c r="K12" i="1" s="1"/>
  <c r="L12" i="1" s="1"/>
  <c r="AF12" i="1"/>
  <c r="AG12" i="1" s="1"/>
  <c r="AH12" i="1" s="1"/>
  <c r="AF11" i="1"/>
  <c r="AG11" i="1" s="1"/>
  <c r="AH11" i="1" s="1"/>
  <c r="J11" i="1"/>
  <c r="K11" i="1" s="1"/>
  <c r="L11" i="1" s="1"/>
  <c r="J10" i="1"/>
  <c r="K10" i="1" s="1"/>
  <c r="L10" i="1" s="1"/>
  <c r="D135" i="8" l="1"/>
  <c r="E134" i="8"/>
  <c r="J133" i="8"/>
  <c r="K133" i="8" s="1"/>
  <c r="L133" i="8" s="1"/>
  <c r="F134" i="8"/>
  <c r="AE285" i="1"/>
  <c r="AT284" i="1"/>
  <c r="I293" i="2" s="1"/>
  <c r="Z21" i="1"/>
  <c r="AA20" i="1"/>
  <c r="I18" i="1"/>
  <c r="AT17" i="1"/>
  <c r="AU14" i="1"/>
  <c r="D15" i="1"/>
  <c r="E14" i="1"/>
  <c r="AV14" i="1"/>
  <c r="AF14" i="1"/>
  <c r="AG14" i="1" s="1"/>
  <c r="AH14" i="1" s="1"/>
  <c r="AB15" i="1"/>
  <c r="J14" i="1"/>
  <c r="K14" i="1" s="1"/>
  <c r="L14" i="1" s="1"/>
  <c r="F15" i="1"/>
  <c r="O7" i="3"/>
  <c r="J134" i="8" l="1"/>
  <c r="K134" i="8" s="1"/>
  <c r="L134" i="8" s="1"/>
  <c r="F135" i="8"/>
  <c r="D136" i="8"/>
  <c r="E135" i="8"/>
  <c r="AE286" i="1"/>
  <c r="AT285" i="1"/>
  <c r="I294" i="2" s="1"/>
  <c r="AF15" i="1"/>
  <c r="AG15" i="1" s="1"/>
  <c r="AH15" i="1" s="1"/>
  <c r="AB16" i="1"/>
  <c r="AU15" i="1"/>
  <c r="D16" i="1"/>
  <c r="E15" i="1"/>
  <c r="AV15" i="1"/>
  <c r="I19" i="1"/>
  <c r="AT18" i="1"/>
  <c r="J15" i="1"/>
  <c r="K15" i="1" s="1"/>
  <c r="L15" i="1" s="1"/>
  <c r="F16" i="1"/>
  <c r="Z22" i="1"/>
  <c r="AA21" i="1"/>
  <c r="D137" i="8" l="1"/>
  <c r="E136" i="8"/>
  <c r="J135" i="8"/>
  <c r="K135" i="8" s="1"/>
  <c r="L135" i="8" s="1"/>
  <c r="F136" i="8"/>
  <c r="AE287" i="1"/>
  <c r="AT286" i="1"/>
  <c r="I295" i="2" s="1"/>
  <c r="Z23" i="1"/>
  <c r="AA22" i="1"/>
  <c r="J16" i="1"/>
  <c r="K16" i="1" s="1"/>
  <c r="L16" i="1" s="1"/>
  <c r="F17" i="1"/>
  <c r="AF16" i="1"/>
  <c r="AG16" i="1" s="1"/>
  <c r="AH16" i="1" s="1"/>
  <c r="AB17" i="1"/>
  <c r="I20" i="1"/>
  <c r="AT19" i="1"/>
  <c r="AU16" i="1"/>
  <c r="D17" i="1"/>
  <c r="E16" i="1"/>
  <c r="AV16" i="1"/>
  <c r="J136" i="8" l="1"/>
  <c r="K136" i="8" s="1"/>
  <c r="L136" i="8" s="1"/>
  <c r="F137" i="8"/>
  <c r="D138" i="8"/>
  <c r="E137" i="8"/>
  <c r="AE288" i="1"/>
  <c r="AT287" i="1"/>
  <c r="I296" i="2" s="1"/>
  <c r="AU17" i="1"/>
  <c r="D18" i="1"/>
  <c r="E17" i="1"/>
  <c r="AV17" i="1"/>
  <c r="I21" i="1"/>
  <c r="AT20" i="1"/>
  <c r="AF17" i="1"/>
  <c r="AG17" i="1" s="1"/>
  <c r="AH17" i="1" s="1"/>
  <c r="AB18" i="1"/>
  <c r="J17" i="1"/>
  <c r="K17" i="1" s="1"/>
  <c r="L17" i="1" s="1"/>
  <c r="F18" i="1"/>
  <c r="Z24" i="1"/>
  <c r="AA23" i="1"/>
  <c r="D139" i="8" l="1"/>
  <c r="E138" i="8"/>
  <c r="J137" i="8"/>
  <c r="K137" i="8" s="1"/>
  <c r="L137" i="8" s="1"/>
  <c r="F138" i="8"/>
  <c r="AE289" i="1"/>
  <c r="AT288" i="1"/>
  <c r="I297" i="2" s="1"/>
  <c r="I22" i="1"/>
  <c r="AT21" i="1"/>
  <c r="AF18" i="1"/>
  <c r="AG18" i="1" s="1"/>
  <c r="AH18" i="1" s="1"/>
  <c r="AB19" i="1"/>
  <c r="AU18" i="1"/>
  <c r="D19" i="1"/>
  <c r="E18" i="1"/>
  <c r="AV18" i="1"/>
  <c r="Z25" i="1"/>
  <c r="AA24" i="1"/>
  <c r="J18" i="1"/>
  <c r="K18" i="1" s="1"/>
  <c r="L18" i="1" s="1"/>
  <c r="F19" i="1"/>
  <c r="J138" i="8" l="1"/>
  <c r="K138" i="8" s="1"/>
  <c r="L138" i="8" s="1"/>
  <c r="F139" i="8"/>
  <c r="D140" i="8"/>
  <c r="E139" i="8"/>
  <c r="AE290" i="1"/>
  <c r="AT289" i="1"/>
  <c r="I298" i="2" s="1"/>
  <c r="Z26" i="1"/>
  <c r="AA25" i="1"/>
  <c r="AU19" i="1"/>
  <c r="D20" i="1"/>
  <c r="E19" i="1"/>
  <c r="AV19" i="1"/>
  <c r="AF19" i="1"/>
  <c r="AG19" i="1" s="1"/>
  <c r="AH19" i="1" s="1"/>
  <c r="AB20" i="1"/>
  <c r="J19" i="1"/>
  <c r="K19" i="1" s="1"/>
  <c r="L19" i="1" s="1"/>
  <c r="F20" i="1"/>
  <c r="I23" i="1"/>
  <c r="AT22" i="1"/>
  <c r="D141" i="8" l="1"/>
  <c r="E140" i="8"/>
  <c r="J139" i="8"/>
  <c r="K139" i="8" s="1"/>
  <c r="L139" i="8" s="1"/>
  <c r="F140" i="8"/>
  <c r="AE291" i="1"/>
  <c r="AT290" i="1"/>
  <c r="I299" i="2" s="1"/>
  <c r="AF20" i="1"/>
  <c r="AG20" i="1" s="1"/>
  <c r="AH20" i="1" s="1"/>
  <c r="AB21" i="1"/>
  <c r="I24" i="1"/>
  <c r="AT23" i="1"/>
  <c r="J20" i="1"/>
  <c r="K20" i="1" s="1"/>
  <c r="L20" i="1" s="1"/>
  <c r="F21" i="1"/>
  <c r="AU20" i="1"/>
  <c r="D21" i="1"/>
  <c r="E20" i="1"/>
  <c r="AV20" i="1"/>
  <c r="Z27" i="1"/>
  <c r="AA26" i="1"/>
  <c r="J140" i="8" l="1"/>
  <c r="K140" i="8" s="1"/>
  <c r="L140" i="8" s="1"/>
  <c r="F141" i="8"/>
  <c r="D142" i="8"/>
  <c r="E141" i="8"/>
  <c r="AE292" i="1"/>
  <c r="AT291" i="1"/>
  <c r="I300" i="2" s="1"/>
  <c r="Z28" i="1"/>
  <c r="AA27" i="1"/>
  <c r="I25" i="1"/>
  <c r="AT24" i="1"/>
  <c r="AU21" i="1"/>
  <c r="D22" i="1"/>
  <c r="E21" i="1"/>
  <c r="AV21" i="1"/>
  <c r="J21" i="1"/>
  <c r="K21" i="1" s="1"/>
  <c r="L21" i="1" s="1"/>
  <c r="F22" i="1"/>
  <c r="AF21" i="1"/>
  <c r="AG21" i="1" s="1"/>
  <c r="AH21" i="1" s="1"/>
  <c r="AB22" i="1"/>
  <c r="D143" i="8" l="1"/>
  <c r="E142" i="8"/>
  <c r="F142" i="8"/>
  <c r="J141" i="8"/>
  <c r="K141" i="8" s="1"/>
  <c r="L141" i="8" s="1"/>
  <c r="AE293" i="1"/>
  <c r="AT292" i="1"/>
  <c r="I301" i="2" s="1"/>
  <c r="J22" i="1"/>
  <c r="K22" i="1" s="1"/>
  <c r="L22" i="1" s="1"/>
  <c r="F23" i="1"/>
  <c r="AU22" i="1"/>
  <c r="D23" i="1"/>
  <c r="E22" i="1"/>
  <c r="AV22" i="1"/>
  <c r="I26" i="1"/>
  <c r="AT25" i="1"/>
  <c r="AF22" i="1"/>
  <c r="AG22" i="1" s="1"/>
  <c r="AH22" i="1" s="1"/>
  <c r="AB23" i="1"/>
  <c r="Z29" i="1"/>
  <c r="AA28" i="1"/>
  <c r="J142" i="8" l="1"/>
  <c r="K142" i="8" s="1"/>
  <c r="L142" i="8" s="1"/>
  <c r="F143" i="8"/>
  <c r="D144" i="8"/>
  <c r="E143" i="8"/>
  <c r="AE294" i="1"/>
  <c r="AT293" i="1"/>
  <c r="I302" i="2" s="1"/>
  <c r="I27" i="1"/>
  <c r="AT26" i="1"/>
  <c r="AU23" i="1"/>
  <c r="D24" i="1"/>
  <c r="E23" i="1"/>
  <c r="AV23" i="1"/>
  <c r="J23" i="1"/>
  <c r="K23" i="1" s="1"/>
  <c r="L23" i="1" s="1"/>
  <c r="F24" i="1"/>
  <c r="Z30" i="1"/>
  <c r="AA29" i="1"/>
  <c r="AF23" i="1"/>
  <c r="AG23" i="1" s="1"/>
  <c r="AH23" i="1" s="1"/>
  <c r="AB24" i="1"/>
  <c r="D145" i="8" l="1"/>
  <c r="E144" i="8"/>
  <c r="J143" i="8"/>
  <c r="K143" i="8" s="1"/>
  <c r="L143" i="8" s="1"/>
  <c r="F144" i="8"/>
  <c r="AE295" i="1"/>
  <c r="AT294" i="1"/>
  <c r="I303" i="2" s="1"/>
  <c r="Z31" i="1"/>
  <c r="AA30" i="1"/>
  <c r="J24" i="1"/>
  <c r="K24" i="1" s="1"/>
  <c r="L24" i="1" s="1"/>
  <c r="F25" i="1"/>
  <c r="AU24" i="1"/>
  <c r="D25" i="1"/>
  <c r="E24" i="1"/>
  <c r="AV24" i="1"/>
  <c r="AF24" i="1"/>
  <c r="AG24" i="1" s="1"/>
  <c r="AH24" i="1" s="1"/>
  <c r="AB25" i="1"/>
  <c r="I28" i="1"/>
  <c r="AT27" i="1"/>
  <c r="J144" i="8" l="1"/>
  <c r="K144" i="8" s="1"/>
  <c r="L144" i="8" s="1"/>
  <c r="F145" i="8"/>
  <c r="D146" i="8"/>
  <c r="E145" i="8"/>
  <c r="AE296" i="1"/>
  <c r="AT295" i="1"/>
  <c r="I304" i="2" s="1"/>
  <c r="AF25" i="1"/>
  <c r="AG25" i="1" s="1"/>
  <c r="AH25" i="1" s="1"/>
  <c r="AB26" i="1"/>
  <c r="AU25" i="1"/>
  <c r="D26" i="1"/>
  <c r="E25" i="1"/>
  <c r="AV25" i="1"/>
  <c r="I29" i="1"/>
  <c r="AT28" i="1"/>
  <c r="J25" i="1"/>
  <c r="K25" i="1" s="1"/>
  <c r="L25" i="1" s="1"/>
  <c r="F26" i="1"/>
  <c r="Z32" i="1"/>
  <c r="AA31" i="1"/>
  <c r="D147" i="8" l="1"/>
  <c r="E146" i="8"/>
  <c r="J145" i="8"/>
  <c r="K145" i="8" s="1"/>
  <c r="L145" i="8" s="1"/>
  <c r="F146" i="8"/>
  <c r="AE297" i="1"/>
  <c r="AT296" i="1"/>
  <c r="I305" i="2" s="1"/>
  <c r="J26" i="1"/>
  <c r="K26" i="1" s="1"/>
  <c r="L26" i="1" s="1"/>
  <c r="F27" i="1"/>
  <c r="I30" i="1"/>
  <c r="AT29" i="1"/>
  <c r="Z33" i="1"/>
  <c r="AA32" i="1"/>
  <c r="AF26" i="1"/>
  <c r="AG26" i="1" s="1"/>
  <c r="AH26" i="1" s="1"/>
  <c r="AB27" i="1"/>
  <c r="AU26" i="1"/>
  <c r="D27" i="1"/>
  <c r="E26" i="1"/>
  <c r="AV26" i="1"/>
  <c r="J146" i="8" l="1"/>
  <c r="K146" i="8" s="1"/>
  <c r="L146" i="8" s="1"/>
  <c r="F147" i="8"/>
  <c r="D148" i="8"/>
  <c r="E147" i="8"/>
  <c r="AE298" i="1"/>
  <c r="AT297" i="1"/>
  <c r="I306" i="2" s="1"/>
  <c r="Z34" i="1"/>
  <c r="AA33" i="1"/>
  <c r="I31" i="1"/>
  <c r="AT30" i="1"/>
  <c r="J27" i="1"/>
  <c r="K27" i="1" s="1"/>
  <c r="L27" i="1" s="1"/>
  <c r="F28" i="1"/>
  <c r="AU27" i="1"/>
  <c r="D28" i="1"/>
  <c r="E27" i="1"/>
  <c r="AV27" i="1"/>
  <c r="AF27" i="1"/>
  <c r="AG27" i="1" s="1"/>
  <c r="AH27" i="1" s="1"/>
  <c r="AB28" i="1"/>
  <c r="D149" i="8" l="1"/>
  <c r="E148" i="8"/>
  <c r="J147" i="8"/>
  <c r="K147" i="8" s="1"/>
  <c r="L147" i="8" s="1"/>
  <c r="F148" i="8"/>
  <c r="AE299" i="1"/>
  <c r="AT298" i="1"/>
  <c r="I307" i="2" s="1"/>
  <c r="AU28" i="1"/>
  <c r="D29" i="1"/>
  <c r="E28" i="1"/>
  <c r="AV28" i="1"/>
  <c r="J28" i="1"/>
  <c r="K28" i="1" s="1"/>
  <c r="L28" i="1" s="1"/>
  <c r="F29" i="1"/>
  <c r="I32" i="1"/>
  <c r="AT31" i="1"/>
  <c r="AF28" i="1"/>
  <c r="AG28" i="1" s="1"/>
  <c r="AH28" i="1" s="1"/>
  <c r="AB29" i="1"/>
  <c r="Z35" i="1"/>
  <c r="AA34" i="1"/>
  <c r="J148" i="8" l="1"/>
  <c r="K148" i="8" s="1"/>
  <c r="L148" i="8" s="1"/>
  <c r="F149" i="8"/>
  <c r="D150" i="8"/>
  <c r="E149" i="8"/>
  <c r="AE300" i="1"/>
  <c r="AT299" i="1"/>
  <c r="I308" i="2" s="1"/>
  <c r="AF29" i="1"/>
  <c r="AG29" i="1" s="1"/>
  <c r="AH29" i="1" s="1"/>
  <c r="AB30" i="1"/>
  <c r="Z36" i="1"/>
  <c r="AA35" i="1"/>
  <c r="I33" i="1"/>
  <c r="AT32" i="1"/>
  <c r="J29" i="1"/>
  <c r="K29" i="1" s="1"/>
  <c r="L29" i="1" s="1"/>
  <c r="F30" i="1"/>
  <c r="AU29" i="1"/>
  <c r="D30" i="1"/>
  <c r="E29" i="1"/>
  <c r="AV29" i="1"/>
  <c r="D151" i="8" l="1"/>
  <c r="E150" i="8"/>
  <c r="J149" i="8"/>
  <c r="K149" i="8" s="1"/>
  <c r="L149" i="8" s="1"/>
  <c r="F150" i="8"/>
  <c r="AE301" i="1"/>
  <c r="AT300" i="1"/>
  <c r="I309" i="2" s="1"/>
  <c r="Z37" i="1"/>
  <c r="AA36" i="1"/>
  <c r="AU30" i="1"/>
  <c r="D31" i="1"/>
  <c r="E30" i="1"/>
  <c r="AV30" i="1"/>
  <c r="J30" i="1"/>
  <c r="K30" i="1" s="1"/>
  <c r="L30" i="1" s="1"/>
  <c r="F31" i="1"/>
  <c r="AF30" i="1"/>
  <c r="AG30" i="1" s="1"/>
  <c r="AH30" i="1" s="1"/>
  <c r="AB31" i="1"/>
  <c r="I34" i="1"/>
  <c r="AT33" i="1"/>
  <c r="J150" i="8" l="1"/>
  <c r="K150" i="8" s="1"/>
  <c r="L150" i="8" s="1"/>
  <c r="F151" i="8"/>
  <c r="D152" i="8"/>
  <c r="E151" i="8"/>
  <c r="AE302" i="1"/>
  <c r="AT301" i="1"/>
  <c r="I310" i="2" s="1"/>
  <c r="AF31" i="1"/>
  <c r="AG31" i="1" s="1"/>
  <c r="AH31" i="1" s="1"/>
  <c r="AB32" i="1"/>
  <c r="I35" i="1"/>
  <c r="AT34" i="1"/>
  <c r="J31" i="1"/>
  <c r="K31" i="1" s="1"/>
  <c r="L31" i="1" s="1"/>
  <c r="F32" i="1"/>
  <c r="AU31" i="1"/>
  <c r="D32" i="1"/>
  <c r="E31" i="1"/>
  <c r="AV31" i="1"/>
  <c r="Z38" i="1"/>
  <c r="AA37" i="1"/>
  <c r="D153" i="8" l="1"/>
  <c r="E152" i="8"/>
  <c r="J151" i="8"/>
  <c r="K151" i="8" s="1"/>
  <c r="L151" i="8" s="1"/>
  <c r="F152" i="8"/>
  <c r="AE303" i="1"/>
  <c r="AT302" i="1"/>
  <c r="I311" i="2" s="1"/>
  <c r="Z39" i="1"/>
  <c r="AA38" i="1"/>
  <c r="J32" i="1"/>
  <c r="K32" i="1" s="1"/>
  <c r="L32" i="1" s="1"/>
  <c r="F33" i="1"/>
  <c r="I36" i="1"/>
  <c r="AT35" i="1"/>
  <c r="AF32" i="1"/>
  <c r="AG32" i="1" s="1"/>
  <c r="AH32" i="1" s="1"/>
  <c r="AB33" i="1"/>
  <c r="AU32" i="1"/>
  <c r="D33" i="1"/>
  <c r="E32" i="1"/>
  <c r="AV32" i="1"/>
  <c r="J152" i="8" l="1"/>
  <c r="K152" i="8" s="1"/>
  <c r="L152" i="8" s="1"/>
  <c r="F153" i="8"/>
  <c r="D154" i="8"/>
  <c r="E153" i="8"/>
  <c r="AE304" i="1"/>
  <c r="AT303" i="1"/>
  <c r="I312" i="2" s="1"/>
  <c r="AU33" i="1"/>
  <c r="D34" i="1"/>
  <c r="E33" i="1"/>
  <c r="AV33" i="1"/>
  <c r="AF33" i="1"/>
  <c r="AG33" i="1" s="1"/>
  <c r="AH33" i="1" s="1"/>
  <c r="AB34" i="1"/>
  <c r="I37" i="1"/>
  <c r="AT36" i="1"/>
  <c r="J33" i="1"/>
  <c r="K33" i="1" s="1"/>
  <c r="L33" i="1" s="1"/>
  <c r="F34" i="1"/>
  <c r="Z40" i="1"/>
  <c r="AA39" i="1"/>
  <c r="D155" i="8" l="1"/>
  <c r="E154" i="8"/>
  <c r="J153" i="8"/>
  <c r="K153" i="8" s="1"/>
  <c r="L153" i="8" s="1"/>
  <c r="F154" i="8"/>
  <c r="AE305" i="1"/>
  <c r="AT304" i="1"/>
  <c r="I313" i="2" s="1"/>
  <c r="Z41" i="1"/>
  <c r="AA40" i="1"/>
  <c r="J34" i="1"/>
  <c r="K34" i="1" s="1"/>
  <c r="L34" i="1" s="1"/>
  <c r="F35" i="1"/>
  <c r="I38" i="1"/>
  <c r="AT37" i="1"/>
  <c r="AF34" i="1"/>
  <c r="AG34" i="1" s="1"/>
  <c r="AH34" i="1" s="1"/>
  <c r="AB35" i="1"/>
  <c r="AU34" i="1"/>
  <c r="D35" i="1"/>
  <c r="E34" i="1"/>
  <c r="AV34" i="1"/>
  <c r="J154" i="8" l="1"/>
  <c r="K154" i="8" s="1"/>
  <c r="L154" i="8" s="1"/>
  <c r="F155" i="8"/>
  <c r="D156" i="8"/>
  <c r="E155" i="8"/>
  <c r="AE306" i="1"/>
  <c r="AT305" i="1"/>
  <c r="I314" i="2" s="1"/>
  <c r="AU35" i="1"/>
  <c r="D36" i="1"/>
  <c r="E35" i="1"/>
  <c r="AV35" i="1"/>
  <c r="AF35" i="1"/>
  <c r="AG35" i="1" s="1"/>
  <c r="AH35" i="1" s="1"/>
  <c r="AB36" i="1"/>
  <c r="I39" i="1"/>
  <c r="AT38" i="1"/>
  <c r="J35" i="1"/>
  <c r="K35" i="1" s="1"/>
  <c r="L35" i="1" s="1"/>
  <c r="F36" i="1"/>
  <c r="Z42" i="1"/>
  <c r="AA41" i="1"/>
  <c r="D157" i="8" l="1"/>
  <c r="E156" i="8"/>
  <c r="J155" i="8"/>
  <c r="K155" i="8" s="1"/>
  <c r="L155" i="8" s="1"/>
  <c r="F156" i="8"/>
  <c r="AE307" i="1"/>
  <c r="AT306" i="1"/>
  <c r="Z43" i="1"/>
  <c r="AA42" i="1"/>
  <c r="J36" i="1"/>
  <c r="K36" i="1" s="1"/>
  <c r="L36" i="1" s="1"/>
  <c r="F37" i="1"/>
  <c r="I40" i="1"/>
  <c r="AT39" i="1"/>
  <c r="AU36" i="1"/>
  <c r="D37" i="1"/>
  <c r="E36" i="1"/>
  <c r="AV36" i="1"/>
  <c r="AF36" i="1"/>
  <c r="AG36" i="1" s="1"/>
  <c r="AH36" i="1" s="1"/>
  <c r="AB37" i="1"/>
  <c r="J156" i="8" l="1"/>
  <c r="K156" i="8" s="1"/>
  <c r="L156" i="8" s="1"/>
  <c r="F157" i="8"/>
  <c r="D158" i="8"/>
  <c r="E157" i="8"/>
  <c r="AE308" i="1"/>
  <c r="AT307" i="1"/>
  <c r="AU37" i="1"/>
  <c r="D38" i="1"/>
  <c r="E37" i="1"/>
  <c r="AV37" i="1"/>
  <c r="I41" i="1"/>
  <c r="AT40" i="1"/>
  <c r="J37" i="1"/>
  <c r="K37" i="1" s="1"/>
  <c r="L37" i="1" s="1"/>
  <c r="F38" i="1"/>
  <c r="AF37" i="1"/>
  <c r="AG37" i="1" s="1"/>
  <c r="AH37" i="1" s="1"/>
  <c r="AB38" i="1"/>
  <c r="Z44" i="1"/>
  <c r="AA43" i="1"/>
  <c r="D159" i="8" l="1"/>
  <c r="E158" i="8"/>
  <c r="J157" i="8"/>
  <c r="K157" i="8" s="1"/>
  <c r="L157" i="8" s="1"/>
  <c r="F158" i="8"/>
  <c r="AE309" i="1"/>
  <c r="AT308" i="1"/>
  <c r="I42" i="1"/>
  <c r="AT41" i="1"/>
  <c r="AU38" i="1"/>
  <c r="D39" i="1"/>
  <c r="E38" i="1"/>
  <c r="AV38" i="1"/>
  <c r="Z45" i="1"/>
  <c r="AA44" i="1"/>
  <c r="AF38" i="1"/>
  <c r="AG38" i="1" s="1"/>
  <c r="AH38" i="1" s="1"/>
  <c r="AB39" i="1"/>
  <c r="J38" i="1"/>
  <c r="K38" i="1" s="1"/>
  <c r="L38" i="1" s="1"/>
  <c r="F39" i="1"/>
  <c r="J158" i="8" l="1"/>
  <c r="K158" i="8" s="1"/>
  <c r="L158" i="8" s="1"/>
  <c r="F159" i="8"/>
  <c r="D160" i="8"/>
  <c r="E159" i="8"/>
  <c r="AE310" i="1"/>
  <c r="AT309" i="1"/>
  <c r="AF39" i="1"/>
  <c r="AG39" i="1" s="1"/>
  <c r="AH39" i="1" s="1"/>
  <c r="AB40" i="1"/>
  <c r="AU39" i="1"/>
  <c r="D40" i="1"/>
  <c r="E39" i="1"/>
  <c r="AV39" i="1"/>
  <c r="Z46" i="1"/>
  <c r="AA45" i="1"/>
  <c r="J39" i="1"/>
  <c r="K39" i="1" s="1"/>
  <c r="L39" i="1" s="1"/>
  <c r="F40" i="1"/>
  <c r="I43" i="1"/>
  <c r="AT42" i="1"/>
  <c r="D161" i="8" l="1"/>
  <c r="E160" i="8"/>
  <c r="J159" i="8"/>
  <c r="K159" i="8" s="1"/>
  <c r="L159" i="8" s="1"/>
  <c r="F160" i="8"/>
  <c r="AT310" i="1"/>
  <c r="I44" i="1"/>
  <c r="AT43" i="1"/>
  <c r="AF40" i="1"/>
  <c r="AG40" i="1" s="1"/>
  <c r="AH40" i="1" s="1"/>
  <c r="AB41" i="1"/>
  <c r="J40" i="1"/>
  <c r="K40" i="1" s="1"/>
  <c r="L40" i="1" s="1"/>
  <c r="F41" i="1"/>
  <c r="Z47" i="1"/>
  <c r="AA46" i="1"/>
  <c r="AU40" i="1"/>
  <c r="D41" i="1"/>
  <c r="E40" i="1"/>
  <c r="AV40" i="1"/>
  <c r="J160" i="8" l="1"/>
  <c r="K160" i="8" s="1"/>
  <c r="L160" i="8" s="1"/>
  <c r="F161" i="8"/>
  <c r="D162" i="8"/>
  <c r="E161" i="8"/>
  <c r="Z48" i="1"/>
  <c r="AA47" i="1"/>
  <c r="AF41" i="1"/>
  <c r="AG41" i="1" s="1"/>
  <c r="AH41" i="1" s="1"/>
  <c r="AB42" i="1"/>
  <c r="AU41" i="1"/>
  <c r="D42" i="1"/>
  <c r="E41" i="1"/>
  <c r="AV41" i="1"/>
  <c r="J41" i="1"/>
  <c r="K41" i="1" s="1"/>
  <c r="L41" i="1" s="1"/>
  <c r="F42" i="1"/>
  <c r="I45" i="1"/>
  <c r="AT44" i="1"/>
  <c r="D163" i="8" l="1"/>
  <c r="E162" i="8"/>
  <c r="J161" i="8"/>
  <c r="K161" i="8" s="1"/>
  <c r="L161" i="8" s="1"/>
  <c r="F162" i="8"/>
  <c r="AU42" i="1"/>
  <c r="D43" i="1"/>
  <c r="E42" i="1"/>
  <c r="AV42" i="1"/>
  <c r="I46" i="1"/>
  <c r="AT45" i="1"/>
  <c r="J42" i="1"/>
  <c r="K42" i="1" s="1"/>
  <c r="L42" i="1" s="1"/>
  <c r="F43" i="1"/>
  <c r="AF42" i="1"/>
  <c r="AG42" i="1" s="1"/>
  <c r="AH42" i="1" s="1"/>
  <c r="AB43" i="1"/>
  <c r="Z49" i="1"/>
  <c r="AA48" i="1"/>
  <c r="J162" i="8" l="1"/>
  <c r="K162" i="8" s="1"/>
  <c r="L162" i="8" s="1"/>
  <c r="F163" i="8"/>
  <c r="D164" i="8"/>
  <c r="E163" i="8"/>
  <c r="Z50" i="1"/>
  <c r="AA49" i="1"/>
  <c r="J43" i="1"/>
  <c r="K43" i="1" s="1"/>
  <c r="L43" i="1" s="1"/>
  <c r="F44" i="1"/>
  <c r="I47" i="1"/>
  <c r="AT46" i="1"/>
  <c r="AF43" i="1"/>
  <c r="AG43" i="1" s="1"/>
  <c r="AH43" i="1" s="1"/>
  <c r="AB44" i="1"/>
  <c r="AU43" i="1"/>
  <c r="D44" i="1"/>
  <c r="E43" i="1"/>
  <c r="AV43" i="1"/>
  <c r="D165" i="8" l="1"/>
  <c r="E164" i="8"/>
  <c r="J163" i="8"/>
  <c r="K163" i="8" s="1"/>
  <c r="L163" i="8" s="1"/>
  <c r="F164" i="8"/>
  <c r="AU44" i="1"/>
  <c r="D45" i="1"/>
  <c r="E44" i="1"/>
  <c r="AV44" i="1"/>
  <c r="AF44" i="1"/>
  <c r="AG44" i="1" s="1"/>
  <c r="AH44" i="1" s="1"/>
  <c r="AB45" i="1"/>
  <c r="I48" i="1"/>
  <c r="AT47" i="1"/>
  <c r="J44" i="1"/>
  <c r="K44" i="1" s="1"/>
  <c r="L44" i="1" s="1"/>
  <c r="F45" i="1"/>
  <c r="Z51" i="1"/>
  <c r="AA50" i="1"/>
  <c r="J164" i="8" l="1"/>
  <c r="K164" i="8" s="1"/>
  <c r="L164" i="8" s="1"/>
  <c r="F165" i="8"/>
  <c r="D166" i="8"/>
  <c r="E165" i="8"/>
  <c r="I49" i="1"/>
  <c r="AT48" i="1"/>
  <c r="Z52" i="1"/>
  <c r="AA51" i="1"/>
  <c r="J45" i="1"/>
  <c r="K45" i="1" s="1"/>
  <c r="L45" i="1" s="1"/>
  <c r="F46" i="1"/>
  <c r="AF45" i="1"/>
  <c r="AG45" i="1" s="1"/>
  <c r="AH45" i="1" s="1"/>
  <c r="AB46" i="1"/>
  <c r="AU45" i="1"/>
  <c r="D46" i="1"/>
  <c r="E45" i="1"/>
  <c r="AV45" i="1"/>
  <c r="D167" i="8" l="1"/>
  <c r="E166" i="8"/>
  <c r="J165" i="8"/>
  <c r="K165" i="8" s="1"/>
  <c r="L165" i="8" s="1"/>
  <c r="F166" i="8"/>
  <c r="J46" i="1"/>
  <c r="K46" i="1" s="1"/>
  <c r="L46" i="1" s="1"/>
  <c r="F47" i="1"/>
  <c r="AU46" i="1"/>
  <c r="D47" i="1"/>
  <c r="E46" i="1"/>
  <c r="AV46" i="1"/>
  <c r="AF46" i="1"/>
  <c r="AG46" i="1" s="1"/>
  <c r="AH46" i="1" s="1"/>
  <c r="AB47" i="1"/>
  <c r="Z53" i="1"/>
  <c r="AA52" i="1"/>
  <c r="I50" i="1"/>
  <c r="AT49" i="1"/>
  <c r="J166" i="8" l="1"/>
  <c r="K166" i="8" s="1"/>
  <c r="L166" i="8" s="1"/>
  <c r="F167" i="8"/>
  <c r="D168" i="8"/>
  <c r="E167" i="8"/>
  <c r="AF47" i="1"/>
  <c r="AG47" i="1" s="1"/>
  <c r="AH47" i="1" s="1"/>
  <c r="AB48" i="1"/>
  <c r="AU47" i="1"/>
  <c r="D48" i="1"/>
  <c r="E47" i="1"/>
  <c r="AV47" i="1"/>
  <c r="J47" i="1"/>
  <c r="K47" i="1" s="1"/>
  <c r="L47" i="1" s="1"/>
  <c r="F48" i="1"/>
  <c r="I51" i="1"/>
  <c r="AT50" i="1"/>
  <c r="Z54" i="1"/>
  <c r="AA53" i="1"/>
  <c r="D169" i="8" l="1"/>
  <c r="E168" i="8"/>
  <c r="J167" i="8"/>
  <c r="K167" i="8" s="1"/>
  <c r="L167" i="8" s="1"/>
  <c r="F168" i="8"/>
  <c r="Z55" i="1"/>
  <c r="AA54" i="1"/>
  <c r="I52" i="1"/>
  <c r="AT51" i="1"/>
  <c r="J48" i="1"/>
  <c r="K48" i="1" s="1"/>
  <c r="L48" i="1" s="1"/>
  <c r="F49" i="1"/>
  <c r="AF48" i="1"/>
  <c r="AG48" i="1" s="1"/>
  <c r="AH48" i="1" s="1"/>
  <c r="AB49" i="1"/>
  <c r="AU48" i="1"/>
  <c r="D49" i="1"/>
  <c r="E48" i="1"/>
  <c r="AV48" i="1"/>
  <c r="J168" i="8" l="1"/>
  <c r="K168" i="8" s="1"/>
  <c r="L168" i="8" s="1"/>
  <c r="F169" i="8"/>
  <c r="D170" i="8"/>
  <c r="E169" i="8"/>
  <c r="AF49" i="1"/>
  <c r="AG49" i="1" s="1"/>
  <c r="AH49" i="1" s="1"/>
  <c r="AB50" i="1"/>
  <c r="J49" i="1"/>
  <c r="K49" i="1" s="1"/>
  <c r="L49" i="1" s="1"/>
  <c r="F50" i="1"/>
  <c r="AU49" i="1"/>
  <c r="D50" i="1"/>
  <c r="E49" i="1"/>
  <c r="AV49" i="1"/>
  <c r="I53" i="1"/>
  <c r="AT52" i="1"/>
  <c r="Z56" i="1"/>
  <c r="AA55" i="1"/>
  <c r="D171" i="8" l="1"/>
  <c r="E170" i="8"/>
  <c r="J169" i="8"/>
  <c r="K169" i="8" s="1"/>
  <c r="L169" i="8" s="1"/>
  <c r="F170" i="8"/>
  <c r="Z57" i="1"/>
  <c r="AA56" i="1"/>
  <c r="I54" i="1"/>
  <c r="AT53" i="1"/>
  <c r="AU50" i="1"/>
  <c r="D51" i="1"/>
  <c r="E50" i="1"/>
  <c r="AV50" i="1"/>
  <c r="J50" i="1"/>
  <c r="K50" i="1" s="1"/>
  <c r="L50" i="1" s="1"/>
  <c r="F51" i="1"/>
  <c r="AF50" i="1"/>
  <c r="AG50" i="1" s="1"/>
  <c r="AH50" i="1" s="1"/>
  <c r="AB51" i="1"/>
  <c r="J170" i="8" l="1"/>
  <c r="K170" i="8" s="1"/>
  <c r="L170" i="8" s="1"/>
  <c r="F171" i="8"/>
  <c r="D172" i="8"/>
  <c r="E171" i="8"/>
  <c r="J51" i="1"/>
  <c r="K51" i="1" s="1"/>
  <c r="L51" i="1" s="1"/>
  <c r="F52" i="1"/>
  <c r="AU51" i="1"/>
  <c r="D52" i="1"/>
  <c r="E51" i="1"/>
  <c r="AV51" i="1"/>
  <c r="I55" i="1"/>
  <c r="AT54" i="1"/>
  <c r="AF51" i="1"/>
  <c r="AG51" i="1" s="1"/>
  <c r="AH51" i="1" s="1"/>
  <c r="AB52" i="1"/>
  <c r="Z58" i="1"/>
  <c r="AA57" i="1"/>
  <c r="D173" i="8" l="1"/>
  <c r="E172" i="8"/>
  <c r="J171" i="8"/>
  <c r="K171" i="8" s="1"/>
  <c r="L171" i="8" s="1"/>
  <c r="F172" i="8"/>
  <c r="Z59" i="1"/>
  <c r="AA58" i="1"/>
  <c r="AF52" i="1"/>
  <c r="AG52" i="1" s="1"/>
  <c r="AH52" i="1" s="1"/>
  <c r="AB53" i="1"/>
  <c r="I56" i="1"/>
  <c r="AT55" i="1"/>
  <c r="J52" i="1"/>
  <c r="K52" i="1" s="1"/>
  <c r="L52" i="1" s="1"/>
  <c r="F53" i="1"/>
  <c r="AU52" i="1"/>
  <c r="D53" i="1"/>
  <c r="E52" i="1"/>
  <c r="AV52" i="1"/>
  <c r="J172" i="8" l="1"/>
  <c r="K172" i="8" s="1"/>
  <c r="L172" i="8" s="1"/>
  <c r="F173" i="8"/>
  <c r="D174" i="8"/>
  <c r="E173" i="8"/>
  <c r="AU53" i="1"/>
  <c r="D54" i="1"/>
  <c r="E53" i="1"/>
  <c r="AV53" i="1"/>
  <c r="J53" i="1"/>
  <c r="K53" i="1" s="1"/>
  <c r="L53" i="1" s="1"/>
  <c r="F54" i="1"/>
  <c r="I57" i="1"/>
  <c r="AT56" i="1"/>
  <c r="AF53" i="1"/>
  <c r="AG53" i="1" s="1"/>
  <c r="AH53" i="1" s="1"/>
  <c r="AB54" i="1"/>
  <c r="Z60" i="1"/>
  <c r="AA59" i="1"/>
  <c r="D175" i="8" l="1"/>
  <c r="E174" i="8"/>
  <c r="J173" i="8"/>
  <c r="K173" i="8" s="1"/>
  <c r="L173" i="8" s="1"/>
  <c r="F174" i="8"/>
  <c r="AF54" i="1"/>
  <c r="AG54" i="1" s="1"/>
  <c r="AH54" i="1" s="1"/>
  <c r="AB55" i="1"/>
  <c r="I58" i="1"/>
  <c r="AT57" i="1"/>
  <c r="Z61" i="1"/>
  <c r="AA60" i="1"/>
  <c r="J54" i="1"/>
  <c r="K54" i="1" s="1"/>
  <c r="L54" i="1" s="1"/>
  <c r="F55" i="1"/>
  <c r="AU54" i="1"/>
  <c r="D55" i="1"/>
  <c r="E54" i="1"/>
  <c r="AV54" i="1"/>
  <c r="J174" i="8" l="1"/>
  <c r="K174" i="8" s="1"/>
  <c r="L174" i="8" s="1"/>
  <c r="F175" i="8"/>
  <c r="D176" i="8"/>
  <c r="E175" i="8"/>
  <c r="AU55" i="1"/>
  <c r="D56" i="1"/>
  <c r="E55" i="1"/>
  <c r="AV55" i="1"/>
  <c r="I59" i="1"/>
  <c r="AT58" i="1"/>
  <c r="J55" i="1"/>
  <c r="K55" i="1" s="1"/>
  <c r="L55" i="1" s="1"/>
  <c r="F56" i="1"/>
  <c r="Z62" i="1"/>
  <c r="AA61" i="1"/>
  <c r="AF55" i="1"/>
  <c r="AG55" i="1" s="1"/>
  <c r="AH55" i="1" s="1"/>
  <c r="AB56" i="1"/>
  <c r="D177" i="8" l="1"/>
  <c r="E176" i="8"/>
  <c r="J175" i="8"/>
  <c r="K175" i="8" s="1"/>
  <c r="L175" i="8" s="1"/>
  <c r="F176" i="8"/>
  <c r="Z63" i="1"/>
  <c r="AA62" i="1"/>
  <c r="I60" i="1"/>
  <c r="AT59" i="1"/>
  <c r="AU56" i="1"/>
  <c r="D57" i="1"/>
  <c r="E56" i="1"/>
  <c r="AV56" i="1"/>
  <c r="J56" i="1"/>
  <c r="K56" i="1" s="1"/>
  <c r="L56" i="1" s="1"/>
  <c r="F57" i="1"/>
  <c r="AF56" i="1"/>
  <c r="AG56" i="1" s="1"/>
  <c r="AH56" i="1" s="1"/>
  <c r="AB57" i="1"/>
  <c r="J176" i="8" l="1"/>
  <c r="K176" i="8" s="1"/>
  <c r="L176" i="8" s="1"/>
  <c r="F177" i="8"/>
  <c r="D178" i="8"/>
  <c r="E177" i="8"/>
  <c r="J57" i="1"/>
  <c r="K57" i="1" s="1"/>
  <c r="L57" i="1" s="1"/>
  <c r="F58" i="1"/>
  <c r="AU57" i="1"/>
  <c r="D58" i="1"/>
  <c r="E57" i="1"/>
  <c r="AV57" i="1"/>
  <c r="I61" i="1"/>
  <c r="AT60" i="1"/>
  <c r="AF57" i="1"/>
  <c r="AG57" i="1" s="1"/>
  <c r="AH57" i="1" s="1"/>
  <c r="AB58" i="1"/>
  <c r="Z64" i="1"/>
  <c r="AA63" i="1"/>
  <c r="E178" i="8" l="1"/>
  <c r="D179" i="8"/>
  <c r="J177" i="8"/>
  <c r="K177" i="8" s="1"/>
  <c r="L177" i="8" s="1"/>
  <c r="F178" i="8"/>
  <c r="I62" i="1"/>
  <c r="AT61" i="1"/>
  <c r="J58" i="1"/>
  <c r="K58" i="1" s="1"/>
  <c r="L58" i="1" s="1"/>
  <c r="F59" i="1"/>
  <c r="Z65" i="1"/>
  <c r="AA64" i="1"/>
  <c r="AF58" i="1"/>
  <c r="AG58" i="1" s="1"/>
  <c r="AH58" i="1" s="1"/>
  <c r="AB59" i="1"/>
  <c r="AU58" i="1"/>
  <c r="D59" i="1"/>
  <c r="E58" i="1"/>
  <c r="AV58" i="1"/>
  <c r="J178" i="8" l="1"/>
  <c r="K178" i="8" s="1"/>
  <c r="L178" i="8" s="1"/>
  <c r="F179" i="8"/>
  <c r="E179" i="8"/>
  <c r="D180" i="8"/>
  <c r="AU59" i="1"/>
  <c r="D60" i="1"/>
  <c r="E59" i="1"/>
  <c r="AV59" i="1"/>
  <c r="AF59" i="1"/>
  <c r="AG59" i="1" s="1"/>
  <c r="AH59" i="1" s="1"/>
  <c r="AB60" i="1"/>
  <c r="Z66" i="1"/>
  <c r="AA65" i="1"/>
  <c r="J59" i="1"/>
  <c r="K59" i="1" s="1"/>
  <c r="L59" i="1" s="1"/>
  <c r="F60" i="1"/>
  <c r="I63" i="1"/>
  <c r="AT62" i="1"/>
  <c r="D181" i="8" l="1"/>
  <c r="E180" i="8"/>
  <c r="J179" i="8"/>
  <c r="K179" i="8" s="1"/>
  <c r="L179" i="8" s="1"/>
  <c r="F180" i="8"/>
  <c r="I64" i="1"/>
  <c r="AT63" i="1"/>
  <c r="AF60" i="1"/>
  <c r="AG60" i="1" s="1"/>
  <c r="AH60" i="1" s="1"/>
  <c r="AB61" i="1"/>
  <c r="AU60" i="1"/>
  <c r="D61" i="1"/>
  <c r="E60" i="1"/>
  <c r="AV60" i="1"/>
  <c r="J60" i="1"/>
  <c r="K60" i="1" s="1"/>
  <c r="L60" i="1" s="1"/>
  <c r="F61" i="1"/>
  <c r="Z67" i="1"/>
  <c r="AA66" i="1"/>
  <c r="J180" i="8" l="1"/>
  <c r="K180" i="8" s="1"/>
  <c r="L180" i="8" s="1"/>
  <c r="F181" i="8"/>
  <c r="E181" i="8"/>
  <c r="D182" i="8"/>
  <c r="Z68" i="1"/>
  <c r="AA67" i="1"/>
  <c r="J61" i="1"/>
  <c r="K61" i="1" s="1"/>
  <c r="L61" i="1" s="1"/>
  <c r="F62" i="1"/>
  <c r="AU61" i="1"/>
  <c r="D62" i="1"/>
  <c r="E61" i="1"/>
  <c r="AV61" i="1"/>
  <c r="AF61" i="1"/>
  <c r="AG61" i="1" s="1"/>
  <c r="AH61" i="1" s="1"/>
  <c r="AB62" i="1"/>
  <c r="I65" i="1"/>
  <c r="AT64" i="1"/>
  <c r="E182" i="8" l="1"/>
  <c r="D183" i="8"/>
  <c r="J181" i="8"/>
  <c r="K181" i="8" s="1"/>
  <c r="L181" i="8" s="1"/>
  <c r="F182" i="8"/>
  <c r="AF62" i="1"/>
  <c r="AG62" i="1" s="1"/>
  <c r="AH62" i="1" s="1"/>
  <c r="AB63" i="1"/>
  <c r="AU62" i="1"/>
  <c r="D63" i="1"/>
  <c r="E62" i="1"/>
  <c r="AV62" i="1"/>
  <c r="J62" i="1"/>
  <c r="K62" i="1" s="1"/>
  <c r="L62" i="1" s="1"/>
  <c r="F63" i="1"/>
  <c r="I66" i="1"/>
  <c r="AT65" i="1"/>
  <c r="Z69" i="1"/>
  <c r="AA68" i="1"/>
  <c r="J182" i="8" l="1"/>
  <c r="K182" i="8" s="1"/>
  <c r="L182" i="8" s="1"/>
  <c r="F183" i="8"/>
  <c r="E183" i="8"/>
  <c r="D184" i="8"/>
  <c r="I67" i="1"/>
  <c r="AT66" i="1"/>
  <c r="Z70" i="1"/>
  <c r="AA69" i="1"/>
  <c r="J63" i="1"/>
  <c r="K63" i="1" s="1"/>
  <c r="L63" i="1" s="1"/>
  <c r="F64" i="1"/>
  <c r="AF63" i="1"/>
  <c r="AG63" i="1" s="1"/>
  <c r="AH63" i="1" s="1"/>
  <c r="AB64" i="1"/>
  <c r="AU63" i="1"/>
  <c r="D64" i="1"/>
  <c r="E63" i="1"/>
  <c r="AV63" i="1"/>
  <c r="E184" i="8" l="1"/>
  <c r="D185" i="8"/>
  <c r="J183" i="8"/>
  <c r="K183" i="8" s="1"/>
  <c r="L183" i="8" s="1"/>
  <c r="F184" i="8"/>
  <c r="AU64" i="1"/>
  <c r="D65" i="1"/>
  <c r="E64" i="1"/>
  <c r="AV64" i="1"/>
  <c r="AF64" i="1"/>
  <c r="AG64" i="1" s="1"/>
  <c r="AH64" i="1" s="1"/>
  <c r="AB65" i="1"/>
  <c r="J64" i="1"/>
  <c r="K64" i="1" s="1"/>
  <c r="L64" i="1" s="1"/>
  <c r="F65" i="1"/>
  <c r="Z71" i="1"/>
  <c r="AA70" i="1"/>
  <c r="I68" i="1"/>
  <c r="AT67" i="1"/>
  <c r="J184" i="8" l="1"/>
  <c r="K184" i="8" s="1"/>
  <c r="L184" i="8" s="1"/>
  <c r="F185" i="8"/>
  <c r="E185" i="8"/>
  <c r="D186" i="8"/>
  <c r="I69" i="1"/>
  <c r="AT68" i="1"/>
  <c r="Z72" i="1"/>
  <c r="AA71" i="1"/>
  <c r="AU65" i="1"/>
  <c r="D66" i="1"/>
  <c r="E65" i="1"/>
  <c r="AV65" i="1"/>
  <c r="J65" i="1"/>
  <c r="K65" i="1" s="1"/>
  <c r="L65" i="1" s="1"/>
  <c r="F66" i="1"/>
  <c r="AF65" i="1"/>
  <c r="AG65" i="1" s="1"/>
  <c r="AH65" i="1" s="1"/>
  <c r="AB66" i="1"/>
  <c r="D187" i="8" l="1"/>
  <c r="E186" i="8"/>
  <c r="J185" i="8"/>
  <c r="K185" i="8" s="1"/>
  <c r="L185" i="8" s="1"/>
  <c r="F186" i="8"/>
  <c r="Z73" i="1"/>
  <c r="AA72" i="1"/>
  <c r="J66" i="1"/>
  <c r="K66" i="1" s="1"/>
  <c r="L66" i="1" s="1"/>
  <c r="F67" i="1"/>
  <c r="AU66" i="1"/>
  <c r="D67" i="1"/>
  <c r="E66" i="1"/>
  <c r="AV66" i="1"/>
  <c r="AF66" i="1"/>
  <c r="AG66" i="1" s="1"/>
  <c r="AH66" i="1" s="1"/>
  <c r="AB67" i="1"/>
  <c r="I70" i="1"/>
  <c r="AT69" i="1"/>
  <c r="J186" i="8" l="1"/>
  <c r="K186" i="8" s="1"/>
  <c r="L186" i="8" s="1"/>
  <c r="F187" i="8"/>
  <c r="E187" i="8"/>
  <c r="D188" i="8"/>
  <c r="I71" i="1"/>
  <c r="AT70" i="1"/>
  <c r="AU67" i="1"/>
  <c r="D68" i="1"/>
  <c r="E67" i="1"/>
  <c r="AV67" i="1"/>
  <c r="J67" i="1"/>
  <c r="K67" i="1" s="1"/>
  <c r="L67" i="1" s="1"/>
  <c r="F68" i="1"/>
  <c r="AF67" i="1"/>
  <c r="AG67" i="1" s="1"/>
  <c r="AH67" i="1" s="1"/>
  <c r="AB68" i="1"/>
  <c r="Z74" i="1"/>
  <c r="AA73" i="1"/>
  <c r="D189" i="8" l="1"/>
  <c r="E188" i="8"/>
  <c r="J187" i="8"/>
  <c r="K187" i="8" s="1"/>
  <c r="L187" i="8" s="1"/>
  <c r="F188" i="8"/>
  <c r="AU68" i="1"/>
  <c r="D69" i="1"/>
  <c r="E68" i="1"/>
  <c r="AV68" i="1"/>
  <c r="Z75" i="1"/>
  <c r="AA74" i="1"/>
  <c r="AF68" i="1"/>
  <c r="AG68" i="1" s="1"/>
  <c r="AH68" i="1" s="1"/>
  <c r="AB69" i="1"/>
  <c r="J68" i="1"/>
  <c r="K68" i="1" s="1"/>
  <c r="L68" i="1" s="1"/>
  <c r="F69" i="1"/>
  <c r="I72" i="1"/>
  <c r="AT71" i="1"/>
  <c r="J188" i="8" l="1"/>
  <c r="K188" i="8" s="1"/>
  <c r="L188" i="8" s="1"/>
  <c r="F189" i="8"/>
  <c r="E189" i="8"/>
  <c r="D190" i="8"/>
  <c r="J69" i="1"/>
  <c r="K69" i="1" s="1"/>
  <c r="L69" i="1" s="1"/>
  <c r="F70" i="1"/>
  <c r="Z76" i="1"/>
  <c r="AA75" i="1"/>
  <c r="I73" i="1"/>
  <c r="AT72" i="1"/>
  <c r="AF69" i="1"/>
  <c r="AG69" i="1" s="1"/>
  <c r="AH69" i="1" s="1"/>
  <c r="AB70" i="1"/>
  <c r="AU69" i="1"/>
  <c r="D70" i="1"/>
  <c r="E69" i="1"/>
  <c r="AV69" i="1"/>
  <c r="D191" i="8" l="1"/>
  <c r="E190" i="8"/>
  <c r="J189" i="8"/>
  <c r="K189" i="8" s="1"/>
  <c r="L189" i="8" s="1"/>
  <c r="F190" i="8"/>
  <c r="I74" i="1"/>
  <c r="AT73" i="1"/>
  <c r="Z77" i="1"/>
  <c r="AA76" i="1"/>
  <c r="AU70" i="1"/>
  <c r="D71" i="1"/>
  <c r="E70" i="1"/>
  <c r="AV70" i="1"/>
  <c r="AF70" i="1"/>
  <c r="AG70" i="1" s="1"/>
  <c r="AH70" i="1" s="1"/>
  <c r="AB71" i="1"/>
  <c r="J70" i="1"/>
  <c r="K70" i="1" s="1"/>
  <c r="L70" i="1" s="1"/>
  <c r="F71" i="1"/>
  <c r="J190" i="8" l="1"/>
  <c r="K190" i="8" s="1"/>
  <c r="L190" i="8" s="1"/>
  <c r="F191" i="8"/>
  <c r="E191" i="8"/>
  <c r="D192" i="8"/>
  <c r="Z78" i="1"/>
  <c r="AA77" i="1"/>
  <c r="AF71" i="1"/>
  <c r="AG71" i="1" s="1"/>
  <c r="AH71" i="1" s="1"/>
  <c r="AB72" i="1"/>
  <c r="AU71" i="1"/>
  <c r="D72" i="1"/>
  <c r="E71" i="1"/>
  <c r="AV71" i="1"/>
  <c r="J71" i="1"/>
  <c r="K71" i="1" s="1"/>
  <c r="L71" i="1" s="1"/>
  <c r="F72" i="1"/>
  <c r="I75" i="1"/>
  <c r="AT74" i="1"/>
  <c r="F192" i="8" l="1"/>
  <c r="J191" i="8"/>
  <c r="K191" i="8" s="1"/>
  <c r="L191" i="8" s="1"/>
  <c r="D193" i="8"/>
  <c r="E192" i="8"/>
  <c r="I76" i="1"/>
  <c r="AT75" i="1"/>
  <c r="J72" i="1"/>
  <c r="K72" i="1" s="1"/>
  <c r="L72" i="1" s="1"/>
  <c r="F73" i="1"/>
  <c r="AF72" i="1"/>
  <c r="AG72" i="1" s="1"/>
  <c r="AH72" i="1" s="1"/>
  <c r="AB73" i="1"/>
  <c r="AU72" i="1"/>
  <c r="D73" i="1"/>
  <c r="E72" i="1"/>
  <c r="AV72" i="1"/>
  <c r="Z79" i="1"/>
  <c r="AA78" i="1"/>
  <c r="E193" i="8" l="1"/>
  <c r="D194" i="8"/>
  <c r="J192" i="8"/>
  <c r="K192" i="8" s="1"/>
  <c r="L192" i="8" s="1"/>
  <c r="F193" i="8"/>
  <c r="J73" i="1"/>
  <c r="K73" i="1" s="1"/>
  <c r="L73" i="1" s="1"/>
  <c r="F74" i="1"/>
  <c r="Z80" i="1"/>
  <c r="AA79" i="1"/>
  <c r="AU73" i="1"/>
  <c r="D74" i="1"/>
  <c r="E73" i="1"/>
  <c r="AV73" i="1"/>
  <c r="AF73" i="1"/>
  <c r="AG73" i="1" s="1"/>
  <c r="AH73" i="1" s="1"/>
  <c r="AB74" i="1"/>
  <c r="I77" i="1"/>
  <c r="AT76" i="1"/>
  <c r="J193" i="8" l="1"/>
  <c r="K193" i="8" s="1"/>
  <c r="L193" i="8" s="1"/>
  <c r="F194" i="8"/>
  <c r="D195" i="8"/>
  <c r="E194" i="8"/>
  <c r="I78" i="1"/>
  <c r="AT77" i="1"/>
  <c r="Z81" i="1"/>
  <c r="AA80" i="1"/>
  <c r="AF74" i="1"/>
  <c r="AG74" i="1" s="1"/>
  <c r="AH74" i="1" s="1"/>
  <c r="AB75" i="1"/>
  <c r="AU74" i="1"/>
  <c r="D75" i="1"/>
  <c r="E74" i="1"/>
  <c r="AV74" i="1"/>
  <c r="J74" i="1"/>
  <c r="K74" i="1" s="1"/>
  <c r="L74" i="1" s="1"/>
  <c r="F75" i="1"/>
  <c r="E195" i="8" l="1"/>
  <c r="D196" i="8"/>
  <c r="F195" i="8"/>
  <c r="J194" i="8"/>
  <c r="K194" i="8" s="1"/>
  <c r="L194" i="8" s="1"/>
  <c r="AF75" i="1"/>
  <c r="AG75" i="1" s="1"/>
  <c r="AH75" i="1" s="1"/>
  <c r="AB76" i="1"/>
  <c r="AU75" i="1"/>
  <c r="D76" i="1"/>
  <c r="E75" i="1"/>
  <c r="AV75" i="1"/>
  <c r="Z82" i="1"/>
  <c r="AA81" i="1"/>
  <c r="J75" i="1"/>
  <c r="K75" i="1" s="1"/>
  <c r="L75" i="1" s="1"/>
  <c r="F76" i="1"/>
  <c r="I79" i="1"/>
  <c r="AT78" i="1"/>
  <c r="J195" i="8" l="1"/>
  <c r="K195" i="8" s="1"/>
  <c r="L195" i="8" s="1"/>
  <c r="F196" i="8"/>
  <c r="D197" i="8"/>
  <c r="E196" i="8"/>
  <c r="J76" i="1"/>
  <c r="K76" i="1" s="1"/>
  <c r="L76" i="1" s="1"/>
  <c r="F77" i="1"/>
  <c r="AF76" i="1"/>
  <c r="AG76" i="1" s="1"/>
  <c r="AH76" i="1" s="1"/>
  <c r="AB77" i="1"/>
  <c r="I80" i="1"/>
  <c r="AT79" i="1"/>
  <c r="Z83" i="1"/>
  <c r="AA82" i="1"/>
  <c r="AU76" i="1"/>
  <c r="D77" i="1"/>
  <c r="E76" i="1"/>
  <c r="AV76" i="1"/>
  <c r="E197" i="8" l="1"/>
  <c r="D198" i="8"/>
  <c r="J196" i="8"/>
  <c r="K196" i="8" s="1"/>
  <c r="L196" i="8" s="1"/>
  <c r="F197" i="8"/>
  <c r="J77" i="1"/>
  <c r="K77" i="1" s="1"/>
  <c r="L77" i="1" s="1"/>
  <c r="F78" i="1"/>
  <c r="AU77" i="1"/>
  <c r="D78" i="1"/>
  <c r="E77" i="1"/>
  <c r="AV77" i="1"/>
  <c r="Z84" i="1"/>
  <c r="AA83" i="1"/>
  <c r="I81" i="1"/>
  <c r="AT80" i="1"/>
  <c r="AF77" i="1"/>
  <c r="AG77" i="1" s="1"/>
  <c r="AH77" i="1" s="1"/>
  <c r="AB78" i="1"/>
  <c r="J197" i="8" l="1"/>
  <c r="K197" i="8" s="1"/>
  <c r="L197" i="8" s="1"/>
  <c r="F198" i="8"/>
  <c r="E198" i="8"/>
  <c r="D199" i="8"/>
  <c r="I82" i="1"/>
  <c r="AT81" i="1"/>
  <c r="AU78" i="1"/>
  <c r="D79" i="1"/>
  <c r="E78" i="1"/>
  <c r="AV78" i="1"/>
  <c r="Z85" i="1"/>
  <c r="AA84" i="1"/>
  <c r="J78" i="1"/>
  <c r="K78" i="1" s="1"/>
  <c r="L78" i="1" s="1"/>
  <c r="F79" i="1"/>
  <c r="AF78" i="1"/>
  <c r="AG78" i="1" s="1"/>
  <c r="AH78" i="1" s="1"/>
  <c r="AB79" i="1"/>
  <c r="D200" i="8" l="1"/>
  <c r="E199" i="8"/>
  <c r="J198" i="8"/>
  <c r="K198" i="8" s="1"/>
  <c r="L198" i="8" s="1"/>
  <c r="F199" i="8"/>
  <c r="J79" i="1"/>
  <c r="K79" i="1" s="1"/>
  <c r="L79" i="1" s="1"/>
  <c r="F80" i="1"/>
  <c r="AU79" i="1"/>
  <c r="D80" i="1"/>
  <c r="E79" i="1"/>
  <c r="AV79" i="1"/>
  <c r="Z86" i="1"/>
  <c r="AA85" i="1"/>
  <c r="AF79" i="1"/>
  <c r="AG79" i="1" s="1"/>
  <c r="AH79" i="1" s="1"/>
  <c r="AB80" i="1"/>
  <c r="I83" i="1"/>
  <c r="AT82" i="1"/>
  <c r="J199" i="8" l="1"/>
  <c r="K199" i="8" s="1"/>
  <c r="L199" i="8" s="1"/>
  <c r="F200" i="8"/>
  <c r="E200" i="8"/>
  <c r="D201" i="8"/>
  <c r="I84" i="1"/>
  <c r="AT83" i="1"/>
  <c r="AF80" i="1"/>
  <c r="AG80" i="1" s="1"/>
  <c r="AH80" i="1" s="1"/>
  <c r="AB81" i="1"/>
  <c r="Z87" i="1"/>
  <c r="AA86" i="1"/>
  <c r="AU80" i="1"/>
  <c r="D81" i="1"/>
  <c r="E80" i="1"/>
  <c r="AV80" i="1"/>
  <c r="J80" i="1"/>
  <c r="K80" i="1" s="1"/>
  <c r="L80" i="1" s="1"/>
  <c r="F81" i="1"/>
  <c r="D202" i="8" l="1"/>
  <c r="E201" i="8"/>
  <c r="J200" i="8"/>
  <c r="K200" i="8" s="1"/>
  <c r="L200" i="8" s="1"/>
  <c r="F201" i="8"/>
  <c r="AF81" i="1"/>
  <c r="AG81" i="1" s="1"/>
  <c r="AH81" i="1" s="1"/>
  <c r="AB82" i="1"/>
  <c r="AU81" i="1"/>
  <c r="D82" i="1"/>
  <c r="E81" i="1"/>
  <c r="AV81" i="1"/>
  <c r="Z88" i="1"/>
  <c r="AA87" i="1"/>
  <c r="J81" i="1"/>
  <c r="K81" i="1" s="1"/>
  <c r="L81" i="1" s="1"/>
  <c r="F82" i="1"/>
  <c r="I85" i="1"/>
  <c r="AT84" i="1"/>
  <c r="J201" i="8" l="1"/>
  <c r="K201" i="8" s="1"/>
  <c r="L201" i="8" s="1"/>
  <c r="F202" i="8"/>
  <c r="E202" i="8"/>
  <c r="D203" i="8"/>
  <c r="Z89" i="1"/>
  <c r="AA88" i="1"/>
  <c r="AU82" i="1"/>
  <c r="D83" i="1"/>
  <c r="E82" i="1"/>
  <c r="AV82" i="1"/>
  <c r="I86" i="1"/>
  <c r="AT85" i="1"/>
  <c r="J82" i="1"/>
  <c r="K82" i="1" s="1"/>
  <c r="L82" i="1" s="1"/>
  <c r="F83" i="1"/>
  <c r="AF82" i="1"/>
  <c r="AG82" i="1" s="1"/>
  <c r="AH82" i="1" s="1"/>
  <c r="AB83" i="1"/>
  <c r="D204" i="8" l="1"/>
  <c r="E203" i="8"/>
  <c r="J202" i="8"/>
  <c r="K202" i="8" s="1"/>
  <c r="L202" i="8" s="1"/>
  <c r="F203" i="8"/>
  <c r="AF83" i="1"/>
  <c r="AG83" i="1" s="1"/>
  <c r="AH83" i="1" s="1"/>
  <c r="AB84" i="1"/>
  <c r="Z90" i="1"/>
  <c r="AA89" i="1"/>
  <c r="J83" i="1"/>
  <c r="K83" i="1" s="1"/>
  <c r="L83" i="1" s="1"/>
  <c r="F84" i="1"/>
  <c r="I87" i="1"/>
  <c r="AT86" i="1"/>
  <c r="AU83" i="1"/>
  <c r="D84" i="1"/>
  <c r="E83" i="1"/>
  <c r="AV83" i="1"/>
  <c r="F204" i="8" l="1"/>
  <c r="J203" i="8"/>
  <c r="K203" i="8" s="1"/>
  <c r="L203" i="8" s="1"/>
  <c r="E204" i="8"/>
  <c r="D205" i="8"/>
  <c r="AU84" i="1"/>
  <c r="D85" i="1"/>
  <c r="E84" i="1"/>
  <c r="AV84" i="1"/>
  <c r="Z91" i="1"/>
  <c r="AA90" i="1"/>
  <c r="I88" i="1"/>
  <c r="AT87" i="1"/>
  <c r="J84" i="1"/>
  <c r="K84" i="1" s="1"/>
  <c r="L84" i="1" s="1"/>
  <c r="F85" i="1"/>
  <c r="AF84" i="1"/>
  <c r="AG84" i="1" s="1"/>
  <c r="AH84" i="1" s="1"/>
  <c r="AB85" i="1"/>
  <c r="D206" i="8" l="1"/>
  <c r="E205" i="8"/>
  <c r="J204" i="8"/>
  <c r="K204" i="8" s="1"/>
  <c r="L204" i="8" s="1"/>
  <c r="F205" i="8"/>
  <c r="AF85" i="1"/>
  <c r="AG85" i="1" s="1"/>
  <c r="AH85" i="1" s="1"/>
  <c r="AB86" i="1"/>
  <c r="J85" i="1"/>
  <c r="K85" i="1" s="1"/>
  <c r="L85" i="1" s="1"/>
  <c r="F86" i="1"/>
  <c r="Z92" i="1"/>
  <c r="AA91" i="1"/>
  <c r="I89" i="1"/>
  <c r="AT88" i="1"/>
  <c r="AU85" i="1"/>
  <c r="D86" i="1"/>
  <c r="E85" i="1"/>
  <c r="AV85" i="1"/>
  <c r="F206" i="8" l="1"/>
  <c r="J205" i="8"/>
  <c r="K205" i="8" s="1"/>
  <c r="L205" i="8" s="1"/>
  <c r="E206" i="8"/>
  <c r="D207" i="8"/>
  <c r="J86" i="1"/>
  <c r="K86" i="1" s="1"/>
  <c r="L86" i="1" s="1"/>
  <c r="F87" i="1"/>
  <c r="AU86" i="1"/>
  <c r="D87" i="1"/>
  <c r="E86" i="1"/>
  <c r="AV86" i="1"/>
  <c r="I90" i="1"/>
  <c r="AT89" i="1"/>
  <c r="Z93" i="1"/>
  <c r="AA92" i="1"/>
  <c r="AF86" i="1"/>
  <c r="AG86" i="1" s="1"/>
  <c r="AH86" i="1" s="1"/>
  <c r="AB87" i="1"/>
  <c r="E207" i="8" l="1"/>
  <c r="D208" i="8"/>
  <c r="J206" i="8"/>
  <c r="K206" i="8" s="1"/>
  <c r="L206" i="8" s="1"/>
  <c r="F207" i="8"/>
  <c r="AF87" i="1"/>
  <c r="AG87" i="1" s="1"/>
  <c r="AH87" i="1" s="1"/>
  <c r="AB88" i="1"/>
  <c r="Z94" i="1"/>
  <c r="AA93" i="1"/>
  <c r="I91" i="1"/>
  <c r="AT90" i="1"/>
  <c r="AU87" i="1"/>
  <c r="D88" i="1"/>
  <c r="E87" i="1"/>
  <c r="AV87" i="1"/>
  <c r="J87" i="1"/>
  <c r="K87" i="1" s="1"/>
  <c r="L87" i="1" s="1"/>
  <c r="F88" i="1"/>
  <c r="F208" i="8" l="1"/>
  <c r="J207" i="8"/>
  <c r="K207" i="8" s="1"/>
  <c r="L207" i="8" s="1"/>
  <c r="D209" i="8"/>
  <c r="E208" i="8"/>
  <c r="AU88" i="1"/>
  <c r="D89" i="1"/>
  <c r="E88" i="1"/>
  <c r="AV88" i="1"/>
  <c r="I92" i="1"/>
  <c r="AT91" i="1"/>
  <c r="Z95" i="1"/>
  <c r="AA94" i="1"/>
  <c r="AF88" i="1"/>
  <c r="AG88" i="1" s="1"/>
  <c r="AH88" i="1" s="1"/>
  <c r="AB89" i="1"/>
  <c r="J88" i="1"/>
  <c r="K88" i="1" s="1"/>
  <c r="L88" i="1" s="1"/>
  <c r="F89" i="1"/>
  <c r="E209" i="8" l="1"/>
  <c r="D210" i="8"/>
  <c r="J208" i="8"/>
  <c r="K208" i="8" s="1"/>
  <c r="L208" i="8" s="1"/>
  <c r="F209" i="8"/>
  <c r="Z96" i="1"/>
  <c r="AA95" i="1"/>
  <c r="I93" i="1"/>
  <c r="AT92" i="1"/>
  <c r="AF89" i="1"/>
  <c r="AG89" i="1" s="1"/>
  <c r="AH89" i="1" s="1"/>
  <c r="AB90" i="1"/>
  <c r="AU89" i="1"/>
  <c r="D90" i="1"/>
  <c r="E89" i="1"/>
  <c r="AV89" i="1"/>
  <c r="J89" i="1"/>
  <c r="K89" i="1" s="1"/>
  <c r="L89" i="1" s="1"/>
  <c r="F90" i="1"/>
  <c r="F210" i="8" l="1"/>
  <c r="J209" i="8"/>
  <c r="K209" i="8" s="1"/>
  <c r="L209" i="8" s="1"/>
  <c r="D211" i="8"/>
  <c r="E210" i="8"/>
  <c r="I94" i="1"/>
  <c r="AT93" i="1"/>
  <c r="AU90" i="1"/>
  <c r="D91" i="1"/>
  <c r="E90" i="1"/>
  <c r="AV90" i="1"/>
  <c r="AF90" i="1"/>
  <c r="AG90" i="1" s="1"/>
  <c r="AH90" i="1" s="1"/>
  <c r="AB91" i="1"/>
  <c r="J90" i="1"/>
  <c r="K90" i="1" s="1"/>
  <c r="L90" i="1" s="1"/>
  <c r="F91" i="1"/>
  <c r="Z97" i="1"/>
  <c r="AA96" i="1"/>
  <c r="E211" i="8" l="1"/>
  <c r="D212" i="8"/>
  <c r="J210" i="8"/>
  <c r="K210" i="8" s="1"/>
  <c r="L210" i="8" s="1"/>
  <c r="F211" i="8"/>
  <c r="AU91" i="1"/>
  <c r="D92" i="1"/>
  <c r="E91" i="1"/>
  <c r="AV91" i="1"/>
  <c r="Z98" i="1"/>
  <c r="AA97" i="1"/>
  <c r="AF91" i="1"/>
  <c r="AG91" i="1" s="1"/>
  <c r="AH91" i="1" s="1"/>
  <c r="AB92" i="1"/>
  <c r="J91" i="1"/>
  <c r="K91" i="1" s="1"/>
  <c r="L91" i="1" s="1"/>
  <c r="F92" i="1"/>
  <c r="I95" i="1"/>
  <c r="AT94" i="1"/>
  <c r="F212" i="8" l="1"/>
  <c r="J211" i="8"/>
  <c r="K211" i="8" s="1"/>
  <c r="L211" i="8" s="1"/>
  <c r="D213" i="8"/>
  <c r="E212" i="8"/>
  <c r="J92" i="1"/>
  <c r="K92" i="1" s="1"/>
  <c r="L92" i="1" s="1"/>
  <c r="F93" i="1"/>
  <c r="I96" i="1"/>
  <c r="AT95" i="1"/>
  <c r="AF92" i="1"/>
  <c r="AG92" i="1" s="1"/>
  <c r="AH92" i="1" s="1"/>
  <c r="AB93" i="1"/>
  <c r="Z99" i="1"/>
  <c r="AA98" i="1"/>
  <c r="AU92" i="1"/>
  <c r="D93" i="1"/>
  <c r="E92" i="1"/>
  <c r="AV92" i="1"/>
  <c r="E213" i="8" l="1"/>
  <c r="D214" i="8"/>
  <c r="J212" i="8"/>
  <c r="K212" i="8" s="1"/>
  <c r="L212" i="8" s="1"/>
  <c r="F213" i="8"/>
  <c r="Z100" i="1"/>
  <c r="AA99" i="1"/>
  <c r="AF93" i="1"/>
  <c r="AG93" i="1" s="1"/>
  <c r="AH93" i="1" s="1"/>
  <c r="AB94" i="1"/>
  <c r="I97" i="1"/>
  <c r="AT96" i="1"/>
  <c r="J93" i="1"/>
  <c r="K93" i="1" s="1"/>
  <c r="L93" i="1" s="1"/>
  <c r="F94" i="1"/>
  <c r="AU93" i="1"/>
  <c r="D94" i="1"/>
  <c r="E93" i="1"/>
  <c r="AV93" i="1"/>
  <c r="F214" i="8" l="1"/>
  <c r="J213" i="8"/>
  <c r="K213" i="8" s="1"/>
  <c r="L213" i="8" s="1"/>
  <c r="D215" i="8"/>
  <c r="E214" i="8"/>
  <c r="J94" i="1"/>
  <c r="K94" i="1" s="1"/>
  <c r="L94" i="1" s="1"/>
  <c r="F95" i="1"/>
  <c r="AU94" i="1"/>
  <c r="D95" i="1"/>
  <c r="E94" i="1"/>
  <c r="AV94" i="1"/>
  <c r="I98" i="1"/>
  <c r="AT97" i="1"/>
  <c r="AF94" i="1"/>
  <c r="AG94" i="1" s="1"/>
  <c r="AH94" i="1" s="1"/>
  <c r="AB95" i="1"/>
  <c r="Z101" i="1"/>
  <c r="AA100" i="1"/>
  <c r="E215" i="8" l="1"/>
  <c r="D216" i="8"/>
  <c r="J214" i="8"/>
  <c r="K214" i="8" s="1"/>
  <c r="L214" i="8" s="1"/>
  <c r="F215" i="8"/>
  <c r="Z102" i="1"/>
  <c r="AA101" i="1"/>
  <c r="AF95" i="1"/>
  <c r="AG95" i="1" s="1"/>
  <c r="AH95" i="1" s="1"/>
  <c r="AB96" i="1"/>
  <c r="I99" i="1"/>
  <c r="AT98" i="1"/>
  <c r="AU95" i="1"/>
  <c r="D96" i="1"/>
  <c r="E95" i="1"/>
  <c r="AV95" i="1"/>
  <c r="J95" i="1"/>
  <c r="K95" i="1" s="1"/>
  <c r="L95" i="1" s="1"/>
  <c r="F96" i="1"/>
  <c r="F216" i="8" l="1"/>
  <c r="J215" i="8"/>
  <c r="K215" i="8" s="1"/>
  <c r="L215" i="8" s="1"/>
  <c r="D217" i="8"/>
  <c r="E216" i="8"/>
  <c r="AU96" i="1"/>
  <c r="D97" i="1"/>
  <c r="E96" i="1"/>
  <c r="AV96" i="1"/>
  <c r="I100" i="1"/>
  <c r="AT99" i="1"/>
  <c r="AF96" i="1"/>
  <c r="AG96" i="1" s="1"/>
  <c r="AH96" i="1" s="1"/>
  <c r="AB97" i="1"/>
  <c r="J96" i="1"/>
  <c r="K96" i="1" s="1"/>
  <c r="L96" i="1" s="1"/>
  <c r="F97" i="1"/>
  <c r="Z103" i="1"/>
  <c r="AA102" i="1"/>
  <c r="E217" i="8" l="1"/>
  <c r="D218" i="8"/>
  <c r="J216" i="8"/>
  <c r="K216" i="8" s="1"/>
  <c r="L216" i="8" s="1"/>
  <c r="F217" i="8"/>
  <c r="Z104" i="1"/>
  <c r="AA103" i="1"/>
  <c r="I101" i="1"/>
  <c r="AT100" i="1"/>
  <c r="J97" i="1"/>
  <c r="K97" i="1" s="1"/>
  <c r="L97" i="1" s="1"/>
  <c r="F98" i="1"/>
  <c r="AF97" i="1"/>
  <c r="AG97" i="1" s="1"/>
  <c r="AH97" i="1" s="1"/>
  <c r="AB98" i="1"/>
  <c r="AU97" i="1"/>
  <c r="D98" i="1"/>
  <c r="E97" i="1"/>
  <c r="AV97" i="1"/>
  <c r="F218" i="8" l="1"/>
  <c r="J217" i="8"/>
  <c r="K217" i="8" s="1"/>
  <c r="L217" i="8" s="1"/>
  <c r="D219" i="8"/>
  <c r="E218" i="8"/>
  <c r="AU98" i="1"/>
  <c r="D99" i="1"/>
  <c r="E98" i="1"/>
  <c r="AV98" i="1"/>
  <c r="J98" i="1"/>
  <c r="K98" i="1" s="1"/>
  <c r="L98" i="1" s="1"/>
  <c r="F99" i="1"/>
  <c r="I102" i="1"/>
  <c r="AT101" i="1"/>
  <c r="AF98" i="1"/>
  <c r="AG98" i="1" s="1"/>
  <c r="AH98" i="1" s="1"/>
  <c r="AB99" i="1"/>
  <c r="Z105" i="1"/>
  <c r="AA104" i="1"/>
  <c r="E219" i="8" l="1"/>
  <c r="D220" i="8"/>
  <c r="J218" i="8"/>
  <c r="K218" i="8" s="1"/>
  <c r="L218" i="8" s="1"/>
  <c r="F219" i="8"/>
  <c r="Z106" i="1"/>
  <c r="AA105" i="1"/>
  <c r="AF99" i="1"/>
  <c r="AG99" i="1" s="1"/>
  <c r="AH99" i="1" s="1"/>
  <c r="AB100" i="1"/>
  <c r="I103" i="1"/>
  <c r="AT102" i="1"/>
  <c r="J99" i="1"/>
  <c r="K99" i="1" s="1"/>
  <c r="L99" i="1" s="1"/>
  <c r="F100" i="1"/>
  <c r="AU99" i="1"/>
  <c r="D100" i="1"/>
  <c r="E99" i="1"/>
  <c r="AV99" i="1"/>
  <c r="F220" i="8" l="1"/>
  <c r="J219" i="8"/>
  <c r="K219" i="8" s="1"/>
  <c r="L219" i="8" s="1"/>
  <c r="E220" i="8"/>
  <c r="D221" i="8"/>
  <c r="AU100" i="1"/>
  <c r="D101" i="1"/>
  <c r="E100" i="1"/>
  <c r="AV100" i="1"/>
  <c r="J100" i="1"/>
  <c r="K100" i="1" s="1"/>
  <c r="L100" i="1" s="1"/>
  <c r="F101" i="1"/>
  <c r="AF100" i="1"/>
  <c r="AG100" i="1" s="1"/>
  <c r="AH100" i="1" s="1"/>
  <c r="AB101" i="1"/>
  <c r="I104" i="1"/>
  <c r="AT103" i="1"/>
  <c r="Z107" i="1"/>
  <c r="AA106" i="1"/>
  <c r="E221" i="8" l="1"/>
  <c r="D222" i="8"/>
  <c r="J220" i="8"/>
  <c r="K220" i="8" s="1"/>
  <c r="L220" i="8" s="1"/>
  <c r="F221" i="8"/>
  <c r="I105" i="1"/>
  <c r="AT104" i="1"/>
  <c r="J101" i="1"/>
  <c r="K101" i="1" s="1"/>
  <c r="L101" i="1" s="1"/>
  <c r="F102" i="1"/>
  <c r="AF101" i="1"/>
  <c r="AG101" i="1" s="1"/>
  <c r="AH101" i="1" s="1"/>
  <c r="AB102" i="1"/>
  <c r="AU101" i="1"/>
  <c r="D102" i="1"/>
  <c r="E101" i="1"/>
  <c r="AV101" i="1"/>
  <c r="Z108" i="1"/>
  <c r="AA107" i="1"/>
  <c r="F222" i="8" l="1"/>
  <c r="J221" i="8"/>
  <c r="K221" i="8" s="1"/>
  <c r="L221" i="8" s="1"/>
  <c r="D223" i="8"/>
  <c r="E222" i="8"/>
  <c r="Z109" i="1"/>
  <c r="AA108" i="1"/>
  <c r="AU102" i="1"/>
  <c r="D103" i="1"/>
  <c r="E102" i="1"/>
  <c r="AV102" i="1"/>
  <c r="AF102" i="1"/>
  <c r="AG102" i="1" s="1"/>
  <c r="AH102" i="1" s="1"/>
  <c r="AB103" i="1"/>
  <c r="J102" i="1"/>
  <c r="K102" i="1" s="1"/>
  <c r="L102" i="1" s="1"/>
  <c r="F103" i="1"/>
  <c r="I106" i="1"/>
  <c r="AT105" i="1"/>
  <c r="E223" i="8" l="1"/>
  <c r="D224" i="8"/>
  <c r="J222" i="8"/>
  <c r="K222" i="8" s="1"/>
  <c r="L222" i="8" s="1"/>
  <c r="F223" i="8"/>
  <c r="I107" i="1"/>
  <c r="AT106" i="1"/>
  <c r="J103" i="1"/>
  <c r="K103" i="1" s="1"/>
  <c r="L103" i="1" s="1"/>
  <c r="F104" i="1"/>
  <c r="AU103" i="1"/>
  <c r="D104" i="1"/>
  <c r="E103" i="1"/>
  <c r="AV103" i="1"/>
  <c r="AF103" i="1"/>
  <c r="AG103" i="1" s="1"/>
  <c r="AH103" i="1" s="1"/>
  <c r="AB104" i="1"/>
  <c r="Z110" i="1"/>
  <c r="AA109" i="1"/>
  <c r="F224" i="8" l="1"/>
  <c r="J223" i="8"/>
  <c r="K223" i="8" s="1"/>
  <c r="L223" i="8" s="1"/>
  <c r="E224" i="8"/>
  <c r="D225" i="8"/>
  <c r="AF104" i="1"/>
  <c r="AG104" i="1" s="1"/>
  <c r="AH104" i="1" s="1"/>
  <c r="AB105" i="1"/>
  <c r="Z111" i="1"/>
  <c r="AA110" i="1"/>
  <c r="AU104" i="1"/>
  <c r="D105" i="1"/>
  <c r="E104" i="1"/>
  <c r="AV104" i="1"/>
  <c r="J104" i="1"/>
  <c r="K104" i="1" s="1"/>
  <c r="L104" i="1" s="1"/>
  <c r="F105" i="1"/>
  <c r="I108" i="1"/>
  <c r="AT107" i="1"/>
  <c r="E225" i="8" l="1"/>
  <c r="D226" i="8"/>
  <c r="F225" i="8"/>
  <c r="J224" i="8"/>
  <c r="K224" i="8" s="1"/>
  <c r="L224" i="8" s="1"/>
  <c r="I109" i="1"/>
  <c r="AT108" i="1"/>
  <c r="J105" i="1"/>
  <c r="K105" i="1" s="1"/>
  <c r="L105" i="1" s="1"/>
  <c r="F106" i="1"/>
  <c r="Z112" i="1"/>
  <c r="AA111" i="1"/>
  <c r="AF105" i="1"/>
  <c r="AG105" i="1" s="1"/>
  <c r="AH105" i="1" s="1"/>
  <c r="AB106" i="1"/>
  <c r="AU105" i="1"/>
  <c r="D106" i="1"/>
  <c r="E105" i="1"/>
  <c r="AV105" i="1"/>
  <c r="F226" i="8" l="1"/>
  <c r="J225" i="8"/>
  <c r="K225" i="8" s="1"/>
  <c r="L225" i="8" s="1"/>
  <c r="D227" i="8"/>
  <c r="E226" i="8"/>
  <c r="AU106" i="1"/>
  <c r="D107" i="1"/>
  <c r="E106" i="1"/>
  <c r="AV106" i="1"/>
  <c r="AF106" i="1"/>
  <c r="AG106" i="1" s="1"/>
  <c r="AH106" i="1" s="1"/>
  <c r="AB107" i="1"/>
  <c r="J106" i="1"/>
  <c r="K106" i="1" s="1"/>
  <c r="L106" i="1" s="1"/>
  <c r="F107" i="1"/>
  <c r="Z113" i="1"/>
  <c r="AA112" i="1"/>
  <c r="I110" i="1"/>
  <c r="AT109" i="1"/>
  <c r="E227" i="8" l="1"/>
  <c r="D228" i="8"/>
  <c r="J226" i="8"/>
  <c r="K226" i="8" s="1"/>
  <c r="L226" i="8" s="1"/>
  <c r="F227" i="8"/>
  <c r="I111" i="1"/>
  <c r="AT110" i="1"/>
  <c r="J107" i="1"/>
  <c r="K107" i="1" s="1"/>
  <c r="L107" i="1" s="1"/>
  <c r="F108" i="1"/>
  <c r="Z114" i="1"/>
  <c r="AA113" i="1"/>
  <c r="AF107" i="1"/>
  <c r="AG107" i="1" s="1"/>
  <c r="AH107" i="1" s="1"/>
  <c r="AB108" i="1"/>
  <c r="AU107" i="1"/>
  <c r="D108" i="1"/>
  <c r="E107" i="1"/>
  <c r="AV107" i="1"/>
  <c r="F228" i="8" l="1"/>
  <c r="J227" i="8"/>
  <c r="K227" i="8" s="1"/>
  <c r="L227" i="8" s="1"/>
  <c r="D229" i="8"/>
  <c r="E228" i="8"/>
  <c r="AU108" i="1"/>
  <c r="D109" i="1"/>
  <c r="E108" i="1"/>
  <c r="AV108" i="1"/>
  <c r="AF108" i="1"/>
  <c r="AG108" i="1" s="1"/>
  <c r="AH108" i="1" s="1"/>
  <c r="AB109" i="1"/>
  <c r="Z115" i="1"/>
  <c r="AA114" i="1"/>
  <c r="J108" i="1"/>
  <c r="K108" i="1" s="1"/>
  <c r="L108" i="1" s="1"/>
  <c r="F109" i="1"/>
  <c r="I112" i="1"/>
  <c r="AT111" i="1"/>
  <c r="E229" i="8" l="1"/>
  <c r="D230" i="8"/>
  <c r="J228" i="8"/>
  <c r="K228" i="8" s="1"/>
  <c r="L228" i="8" s="1"/>
  <c r="F229" i="8"/>
  <c r="I113" i="1"/>
  <c r="AT112" i="1"/>
  <c r="Z116" i="1"/>
  <c r="AA115" i="1"/>
  <c r="J109" i="1"/>
  <c r="K109" i="1" s="1"/>
  <c r="L109" i="1" s="1"/>
  <c r="F110" i="1"/>
  <c r="AF109" i="1"/>
  <c r="AG109" i="1" s="1"/>
  <c r="AH109" i="1" s="1"/>
  <c r="AB110" i="1"/>
  <c r="AU109" i="1"/>
  <c r="D110" i="1"/>
  <c r="E109" i="1"/>
  <c r="AV109" i="1"/>
  <c r="F230" i="8" l="1"/>
  <c r="J229" i="8"/>
  <c r="K229" i="8" s="1"/>
  <c r="L229" i="8" s="1"/>
  <c r="D231" i="8"/>
  <c r="E230" i="8"/>
  <c r="AF110" i="1"/>
  <c r="AG110" i="1" s="1"/>
  <c r="AH110" i="1" s="1"/>
  <c r="AB111" i="1"/>
  <c r="AU110" i="1"/>
  <c r="D111" i="1"/>
  <c r="E110" i="1"/>
  <c r="AV110" i="1"/>
  <c r="J110" i="1"/>
  <c r="K110" i="1" s="1"/>
  <c r="L110" i="1" s="1"/>
  <c r="F111" i="1"/>
  <c r="Z117" i="1"/>
  <c r="AA116" i="1"/>
  <c r="I114" i="1"/>
  <c r="AT113" i="1"/>
  <c r="E231" i="8" l="1"/>
  <c r="D232" i="8"/>
  <c r="J230" i="8"/>
  <c r="K230" i="8" s="1"/>
  <c r="L230" i="8" s="1"/>
  <c r="F231" i="8"/>
  <c r="I115" i="1"/>
  <c r="AT114" i="1"/>
  <c r="J111" i="1"/>
  <c r="K111" i="1" s="1"/>
  <c r="L111" i="1" s="1"/>
  <c r="F112" i="1"/>
  <c r="Z118" i="1"/>
  <c r="AA117" i="1"/>
  <c r="AU111" i="1"/>
  <c r="D112" i="1"/>
  <c r="E111" i="1"/>
  <c r="AV111" i="1"/>
  <c r="AF111" i="1"/>
  <c r="AG111" i="1" s="1"/>
  <c r="AH111" i="1" s="1"/>
  <c r="AB112" i="1"/>
  <c r="F232" i="8" l="1"/>
  <c r="J231" i="8"/>
  <c r="K231" i="8" s="1"/>
  <c r="L231" i="8" s="1"/>
  <c r="E232" i="8"/>
  <c r="D233" i="8"/>
  <c r="J112" i="1"/>
  <c r="K112" i="1" s="1"/>
  <c r="L112" i="1" s="1"/>
  <c r="F113" i="1"/>
  <c r="AU112" i="1"/>
  <c r="D113" i="1"/>
  <c r="E112" i="1"/>
  <c r="AV112" i="1"/>
  <c r="Z119" i="1"/>
  <c r="AA118" i="1"/>
  <c r="AF112" i="1"/>
  <c r="AG112" i="1" s="1"/>
  <c r="AH112" i="1" s="1"/>
  <c r="AB113" i="1"/>
  <c r="I116" i="1"/>
  <c r="AT115" i="1"/>
  <c r="E233" i="8" l="1"/>
  <c r="D234" i="8"/>
  <c r="J232" i="8"/>
  <c r="K232" i="8" s="1"/>
  <c r="L232" i="8" s="1"/>
  <c r="F233" i="8"/>
  <c r="AF113" i="1"/>
  <c r="AG113" i="1" s="1"/>
  <c r="AH113" i="1" s="1"/>
  <c r="AB114" i="1"/>
  <c r="I117" i="1"/>
  <c r="AT116" i="1"/>
  <c r="Z120" i="1"/>
  <c r="AA119" i="1"/>
  <c r="AU113" i="1"/>
  <c r="D114" i="1"/>
  <c r="E113" i="1"/>
  <c r="AV113" i="1"/>
  <c r="J113" i="1"/>
  <c r="K113" i="1" s="1"/>
  <c r="L113" i="1" s="1"/>
  <c r="F114" i="1"/>
  <c r="J233" i="8" l="1"/>
  <c r="K233" i="8" s="1"/>
  <c r="L233" i="8" s="1"/>
  <c r="F234" i="8"/>
  <c r="D235" i="8"/>
  <c r="E234" i="8"/>
  <c r="AU114" i="1"/>
  <c r="D115" i="1"/>
  <c r="E114" i="1"/>
  <c r="AV114" i="1"/>
  <c r="I118" i="1"/>
  <c r="AT117" i="1"/>
  <c r="AF114" i="1"/>
  <c r="AG114" i="1" s="1"/>
  <c r="AH114" i="1" s="1"/>
  <c r="AB115" i="1"/>
  <c r="Z121" i="1"/>
  <c r="AA120" i="1"/>
  <c r="J114" i="1"/>
  <c r="K114" i="1" s="1"/>
  <c r="L114" i="1" s="1"/>
  <c r="F115" i="1"/>
  <c r="E235" i="8" l="1"/>
  <c r="D236" i="8"/>
  <c r="J234" i="8"/>
  <c r="K234" i="8" s="1"/>
  <c r="L234" i="8" s="1"/>
  <c r="F235" i="8"/>
  <c r="AF115" i="1"/>
  <c r="AG115" i="1" s="1"/>
  <c r="AH115" i="1" s="1"/>
  <c r="AB116" i="1"/>
  <c r="I119" i="1"/>
  <c r="AT118" i="1"/>
  <c r="Z122" i="1"/>
  <c r="AA121" i="1"/>
  <c r="AU115" i="1"/>
  <c r="D116" i="1"/>
  <c r="E115" i="1"/>
  <c r="AV115" i="1"/>
  <c r="J115" i="1"/>
  <c r="K115" i="1" s="1"/>
  <c r="L115" i="1" s="1"/>
  <c r="F116" i="1"/>
  <c r="J235" i="8" l="1"/>
  <c r="K235" i="8" s="1"/>
  <c r="L235" i="8" s="1"/>
  <c r="F236" i="8"/>
  <c r="E236" i="8"/>
  <c r="D237" i="8"/>
  <c r="I120" i="1"/>
  <c r="AT119" i="1"/>
  <c r="AU116" i="1"/>
  <c r="D117" i="1"/>
  <c r="E116" i="1"/>
  <c r="AV116" i="1"/>
  <c r="AF116" i="1"/>
  <c r="AG116" i="1" s="1"/>
  <c r="AH116" i="1" s="1"/>
  <c r="AB117" i="1"/>
  <c r="Z123" i="1"/>
  <c r="AA122" i="1"/>
  <c r="J116" i="1"/>
  <c r="K116" i="1" s="1"/>
  <c r="L116" i="1" s="1"/>
  <c r="F117" i="1"/>
  <c r="J236" i="8" l="1"/>
  <c r="K236" i="8" s="1"/>
  <c r="L236" i="8" s="1"/>
  <c r="F237" i="8"/>
  <c r="E237" i="8"/>
  <c r="D238" i="8"/>
  <c r="Z124" i="1"/>
  <c r="AA123" i="1"/>
  <c r="AF117" i="1"/>
  <c r="AG117" i="1" s="1"/>
  <c r="AH117" i="1" s="1"/>
  <c r="AB118" i="1"/>
  <c r="AU117" i="1"/>
  <c r="D118" i="1"/>
  <c r="E117" i="1"/>
  <c r="AV117" i="1"/>
  <c r="J117" i="1"/>
  <c r="K117" i="1" s="1"/>
  <c r="L117" i="1" s="1"/>
  <c r="F118" i="1"/>
  <c r="I121" i="1"/>
  <c r="AT120" i="1"/>
  <c r="E238" i="8" l="1"/>
  <c r="D239" i="8"/>
  <c r="J237" i="8"/>
  <c r="K237" i="8" s="1"/>
  <c r="L237" i="8" s="1"/>
  <c r="F238" i="8"/>
  <c r="AF118" i="1"/>
  <c r="AG118" i="1" s="1"/>
  <c r="AH118" i="1" s="1"/>
  <c r="AB119" i="1"/>
  <c r="I122" i="1"/>
  <c r="AT121" i="1"/>
  <c r="J118" i="1"/>
  <c r="K118" i="1" s="1"/>
  <c r="L118" i="1" s="1"/>
  <c r="F119" i="1"/>
  <c r="AU118" i="1"/>
  <c r="D119" i="1"/>
  <c r="E118" i="1"/>
  <c r="AV118" i="1"/>
  <c r="Z125" i="1"/>
  <c r="AA124" i="1"/>
  <c r="J238" i="8" l="1"/>
  <c r="K238" i="8" s="1"/>
  <c r="L238" i="8" s="1"/>
  <c r="F239" i="8"/>
  <c r="E239" i="8"/>
  <c r="D240" i="8"/>
  <c r="I123" i="1"/>
  <c r="AT122" i="1"/>
  <c r="Z126" i="1"/>
  <c r="AA125" i="1"/>
  <c r="AU119" i="1"/>
  <c r="D120" i="1"/>
  <c r="E119" i="1"/>
  <c r="AV119" i="1"/>
  <c r="AF119" i="1"/>
  <c r="AG119" i="1" s="1"/>
  <c r="AH119" i="1" s="1"/>
  <c r="AB120" i="1"/>
  <c r="J119" i="1"/>
  <c r="K119" i="1" s="1"/>
  <c r="L119" i="1" s="1"/>
  <c r="F120" i="1"/>
  <c r="E240" i="8" l="1"/>
  <c r="D241" i="8"/>
  <c r="J239" i="8"/>
  <c r="K239" i="8" s="1"/>
  <c r="L239" i="8" s="1"/>
  <c r="F240" i="8"/>
  <c r="AF120" i="1"/>
  <c r="AG120" i="1" s="1"/>
  <c r="AH120" i="1" s="1"/>
  <c r="AB121" i="1"/>
  <c r="Z127" i="1"/>
  <c r="AA126" i="1"/>
  <c r="AU120" i="1"/>
  <c r="D121" i="1"/>
  <c r="E120" i="1"/>
  <c r="AV120" i="1"/>
  <c r="J120" i="1"/>
  <c r="K120" i="1" s="1"/>
  <c r="L120" i="1" s="1"/>
  <c r="F121" i="1"/>
  <c r="I124" i="1"/>
  <c r="AT123" i="1"/>
  <c r="J240" i="8" l="1"/>
  <c r="K240" i="8" s="1"/>
  <c r="L240" i="8" s="1"/>
  <c r="F241" i="8"/>
  <c r="E241" i="8"/>
  <c r="D242" i="8"/>
  <c r="I125" i="1"/>
  <c r="AT124" i="1"/>
  <c r="Z128" i="1"/>
  <c r="AA127" i="1"/>
  <c r="AF121" i="1"/>
  <c r="AG121" i="1" s="1"/>
  <c r="AH121" i="1" s="1"/>
  <c r="AB122" i="1"/>
  <c r="J121" i="1"/>
  <c r="K121" i="1" s="1"/>
  <c r="L121" i="1" s="1"/>
  <c r="F122" i="1"/>
  <c r="AU121" i="1"/>
  <c r="D122" i="1"/>
  <c r="E121" i="1"/>
  <c r="AV121" i="1"/>
  <c r="E242" i="8" l="1"/>
  <c r="D243" i="8"/>
  <c r="J241" i="8"/>
  <c r="K241" i="8" s="1"/>
  <c r="L241" i="8" s="1"/>
  <c r="F242" i="8"/>
  <c r="AU122" i="1"/>
  <c r="D123" i="1"/>
  <c r="E122" i="1"/>
  <c r="AV122" i="1"/>
  <c r="J122" i="1"/>
  <c r="K122" i="1" s="1"/>
  <c r="L122" i="1" s="1"/>
  <c r="F123" i="1"/>
  <c r="AF122" i="1"/>
  <c r="AG122" i="1" s="1"/>
  <c r="AH122" i="1" s="1"/>
  <c r="AB123" i="1"/>
  <c r="Z129" i="1"/>
  <c r="AA128" i="1"/>
  <c r="I126" i="1"/>
  <c r="AT125" i="1"/>
  <c r="J242" i="8" l="1"/>
  <c r="K242" i="8" s="1"/>
  <c r="L242" i="8" s="1"/>
  <c r="F243" i="8"/>
  <c r="E243" i="8"/>
  <c r="D244" i="8"/>
  <c r="Z130" i="1"/>
  <c r="AA129" i="1"/>
  <c r="J123" i="1"/>
  <c r="K123" i="1" s="1"/>
  <c r="L123" i="1" s="1"/>
  <c r="F124" i="1"/>
  <c r="AU123" i="1"/>
  <c r="D124" i="1"/>
  <c r="E123" i="1"/>
  <c r="AV123" i="1"/>
  <c r="I127" i="1"/>
  <c r="AT126" i="1"/>
  <c r="AF123" i="1"/>
  <c r="AG123" i="1" s="1"/>
  <c r="AH123" i="1" s="1"/>
  <c r="AB124" i="1"/>
  <c r="E244" i="8" l="1"/>
  <c r="D245" i="8"/>
  <c r="J243" i="8"/>
  <c r="K243" i="8" s="1"/>
  <c r="L243" i="8" s="1"/>
  <c r="F244" i="8"/>
  <c r="I128" i="1"/>
  <c r="AT127" i="1"/>
  <c r="J124" i="1"/>
  <c r="K124" i="1" s="1"/>
  <c r="L124" i="1" s="1"/>
  <c r="F125" i="1"/>
  <c r="AU124" i="1"/>
  <c r="D125" i="1"/>
  <c r="E124" i="1"/>
  <c r="AV124" i="1"/>
  <c r="AF124" i="1"/>
  <c r="AG124" i="1" s="1"/>
  <c r="AH124" i="1" s="1"/>
  <c r="AB125" i="1"/>
  <c r="Z131" i="1"/>
  <c r="AA130" i="1"/>
  <c r="J244" i="8" l="1"/>
  <c r="K244" i="8" s="1"/>
  <c r="L244" i="8" s="1"/>
  <c r="F245" i="8"/>
  <c r="E245" i="8"/>
  <c r="D246" i="8"/>
  <c r="Z132" i="1"/>
  <c r="AA131" i="1"/>
  <c r="J125" i="1"/>
  <c r="K125" i="1" s="1"/>
  <c r="L125" i="1" s="1"/>
  <c r="F126" i="1"/>
  <c r="AU125" i="1"/>
  <c r="D126" i="1"/>
  <c r="E125" i="1"/>
  <c r="AV125" i="1"/>
  <c r="AF125" i="1"/>
  <c r="AG125" i="1" s="1"/>
  <c r="AH125" i="1" s="1"/>
  <c r="AB126" i="1"/>
  <c r="I129" i="1"/>
  <c r="AT128" i="1"/>
  <c r="E246" i="8" l="1"/>
  <c r="D247" i="8"/>
  <c r="J245" i="8"/>
  <c r="K245" i="8" s="1"/>
  <c r="L245" i="8" s="1"/>
  <c r="F246" i="8"/>
  <c r="AF126" i="1"/>
  <c r="AG126" i="1" s="1"/>
  <c r="AH126" i="1" s="1"/>
  <c r="AB127" i="1"/>
  <c r="J126" i="1"/>
  <c r="K126" i="1" s="1"/>
  <c r="L126" i="1" s="1"/>
  <c r="F127" i="1"/>
  <c r="AU126" i="1"/>
  <c r="D127" i="1"/>
  <c r="E126" i="1"/>
  <c r="AV126" i="1"/>
  <c r="I130" i="1"/>
  <c r="AT129" i="1"/>
  <c r="Z133" i="1"/>
  <c r="AA132" i="1"/>
  <c r="J246" i="8" l="1"/>
  <c r="K246" i="8" s="1"/>
  <c r="L246" i="8" s="1"/>
  <c r="F247" i="8"/>
  <c r="E247" i="8"/>
  <c r="D248" i="8"/>
  <c r="Z134" i="1"/>
  <c r="AA133" i="1"/>
  <c r="I131" i="1"/>
  <c r="AT130" i="1"/>
  <c r="J127" i="1"/>
  <c r="K127" i="1" s="1"/>
  <c r="L127" i="1" s="1"/>
  <c r="F128" i="1"/>
  <c r="AF127" i="1"/>
  <c r="AG127" i="1" s="1"/>
  <c r="AH127" i="1" s="1"/>
  <c r="AB128" i="1"/>
  <c r="AU127" i="1"/>
  <c r="D128" i="1"/>
  <c r="E127" i="1"/>
  <c r="AV127" i="1"/>
  <c r="E248" i="8" l="1"/>
  <c r="D249" i="8"/>
  <c r="J247" i="8"/>
  <c r="K247" i="8" s="1"/>
  <c r="L247" i="8" s="1"/>
  <c r="F248" i="8"/>
  <c r="AU128" i="1"/>
  <c r="D129" i="1"/>
  <c r="E128" i="1"/>
  <c r="AV128" i="1"/>
  <c r="AF128" i="1"/>
  <c r="AG128" i="1" s="1"/>
  <c r="AH128" i="1" s="1"/>
  <c r="AB129" i="1"/>
  <c r="J128" i="1"/>
  <c r="K128" i="1" s="1"/>
  <c r="L128" i="1" s="1"/>
  <c r="F129" i="1"/>
  <c r="I132" i="1"/>
  <c r="AT131" i="1"/>
  <c r="Z135" i="1"/>
  <c r="AA134" i="1"/>
  <c r="J248" i="8" l="1"/>
  <c r="K248" i="8" s="1"/>
  <c r="L248" i="8" s="1"/>
  <c r="F249" i="8"/>
  <c r="E249" i="8"/>
  <c r="D250" i="8"/>
  <c r="Z136" i="1"/>
  <c r="AA135" i="1"/>
  <c r="I133" i="1"/>
  <c r="AT132" i="1"/>
  <c r="J129" i="1"/>
  <c r="K129" i="1" s="1"/>
  <c r="L129" i="1" s="1"/>
  <c r="F130" i="1"/>
  <c r="AF129" i="1"/>
  <c r="AG129" i="1" s="1"/>
  <c r="AH129" i="1" s="1"/>
  <c r="AB130" i="1"/>
  <c r="AU129" i="1"/>
  <c r="D130" i="1"/>
  <c r="E129" i="1"/>
  <c r="AV129" i="1"/>
  <c r="J249" i="8" l="1"/>
  <c r="K249" i="8" s="1"/>
  <c r="L249" i="8" s="1"/>
  <c r="F250" i="8"/>
  <c r="E250" i="8"/>
  <c r="D251" i="8"/>
  <c r="AF130" i="1"/>
  <c r="AG130" i="1" s="1"/>
  <c r="AH130" i="1" s="1"/>
  <c r="AB131" i="1"/>
  <c r="AU130" i="1"/>
  <c r="D131" i="1"/>
  <c r="E130" i="1"/>
  <c r="AV130" i="1"/>
  <c r="J130" i="1"/>
  <c r="K130" i="1" s="1"/>
  <c r="L130" i="1" s="1"/>
  <c r="F131" i="1"/>
  <c r="I134" i="1"/>
  <c r="AT133" i="1"/>
  <c r="Z137" i="1"/>
  <c r="AA136" i="1"/>
  <c r="J250" i="8" l="1"/>
  <c r="K250" i="8" s="1"/>
  <c r="L250" i="8" s="1"/>
  <c r="F251" i="8"/>
  <c r="E251" i="8"/>
  <c r="D252" i="8"/>
  <c r="I135" i="1"/>
  <c r="AT134" i="1"/>
  <c r="J131" i="1"/>
  <c r="K131" i="1" s="1"/>
  <c r="L131" i="1" s="1"/>
  <c r="F132" i="1"/>
  <c r="AU131" i="1"/>
  <c r="D132" i="1"/>
  <c r="E131" i="1"/>
  <c r="AV131" i="1"/>
  <c r="AF131" i="1"/>
  <c r="AG131" i="1" s="1"/>
  <c r="AH131" i="1" s="1"/>
  <c r="AB132" i="1"/>
  <c r="Z138" i="1"/>
  <c r="AA137" i="1"/>
  <c r="E252" i="8" l="1"/>
  <c r="D253" i="8"/>
  <c r="J251" i="8"/>
  <c r="K251" i="8" s="1"/>
  <c r="L251" i="8" s="1"/>
  <c r="F252" i="8"/>
  <c r="AF132" i="1"/>
  <c r="AG132" i="1" s="1"/>
  <c r="AH132" i="1" s="1"/>
  <c r="AB133" i="1"/>
  <c r="Z139" i="1"/>
  <c r="AA138" i="1"/>
  <c r="AU132" i="1"/>
  <c r="D133" i="1"/>
  <c r="E132" i="1"/>
  <c r="AV132" i="1"/>
  <c r="J132" i="1"/>
  <c r="K132" i="1" s="1"/>
  <c r="L132" i="1" s="1"/>
  <c r="F133" i="1"/>
  <c r="I136" i="1"/>
  <c r="AT135" i="1"/>
  <c r="J252" i="8" l="1"/>
  <c r="K252" i="8" s="1"/>
  <c r="L252" i="8" s="1"/>
  <c r="F253" i="8"/>
  <c r="E253" i="8"/>
  <c r="D254" i="8"/>
  <c r="Z140" i="1"/>
  <c r="AA139" i="1"/>
  <c r="I137" i="1"/>
  <c r="AT136" i="1"/>
  <c r="AF133" i="1"/>
  <c r="AG133" i="1" s="1"/>
  <c r="AH133" i="1" s="1"/>
  <c r="AB134" i="1"/>
  <c r="J133" i="1"/>
  <c r="K133" i="1" s="1"/>
  <c r="L133" i="1" s="1"/>
  <c r="F134" i="1"/>
  <c r="AU133" i="1"/>
  <c r="D134" i="1"/>
  <c r="E133" i="1"/>
  <c r="AV133" i="1"/>
  <c r="E254" i="8" l="1"/>
  <c r="D255" i="8"/>
  <c r="J253" i="8"/>
  <c r="K253" i="8" s="1"/>
  <c r="L253" i="8" s="1"/>
  <c r="F254" i="8"/>
  <c r="AU134" i="1"/>
  <c r="D135" i="1"/>
  <c r="E134" i="1"/>
  <c r="AV134" i="1"/>
  <c r="J134" i="1"/>
  <c r="K134" i="1" s="1"/>
  <c r="L134" i="1" s="1"/>
  <c r="F135" i="1"/>
  <c r="AF134" i="1"/>
  <c r="AG134" i="1" s="1"/>
  <c r="AH134" i="1" s="1"/>
  <c r="AB135" i="1"/>
  <c r="I138" i="1"/>
  <c r="AT137" i="1"/>
  <c r="Z141" i="1"/>
  <c r="AA140" i="1"/>
  <c r="J254" i="8" l="1"/>
  <c r="K254" i="8" s="1"/>
  <c r="L254" i="8" s="1"/>
  <c r="F255" i="8"/>
  <c r="E255" i="8"/>
  <c r="D256" i="8"/>
  <c r="I139" i="1"/>
  <c r="AT138" i="1"/>
  <c r="Z142" i="1"/>
  <c r="AA141" i="1"/>
  <c r="AF135" i="1"/>
  <c r="AG135" i="1" s="1"/>
  <c r="AH135" i="1" s="1"/>
  <c r="AB136" i="1"/>
  <c r="J135" i="1"/>
  <c r="K135" i="1" s="1"/>
  <c r="L135" i="1" s="1"/>
  <c r="F136" i="1"/>
  <c r="AU135" i="1"/>
  <c r="D136" i="1"/>
  <c r="E135" i="1"/>
  <c r="AV135" i="1"/>
  <c r="E256" i="8" l="1"/>
  <c r="D257" i="8"/>
  <c r="J255" i="8"/>
  <c r="K255" i="8" s="1"/>
  <c r="L255" i="8" s="1"/>
  <c r="F256" i="8"/>
  <c r="J136" i="1"/>
  <c r="K136" i="1" s="1"/>
  <c r="L136" i="1" s="1"/>
  <c r="F137" i="1"/>
  <c r="Z143" i="1"/>
  <c r="AA142" i="1"/>
  <c r="AU136" i="1"/>
  <c r="D137" i="1"/>
  <c r="E136" i="1"/>
  <c r="AV136" i="1"/>
  <c r="AF136" i="1"/>
  <c r="AG136" i="1" s="1"/>
  <c r="AH136" i="1" s="1"/>
  <c r="AB137" i="1"/>
  <c r="I140" i="1"/>
  <c r="AT139" i="1"/>
  <c r="J256" i="8" l="1"/>
  <c r="K256" i="8" s="1"/>
  <c r="L256" i="8" s="1"/>
  <c r="F257" i="8"/>
  <c r="E257" i="8"/>
  <c r="D258" i="8"/>
  <c r="I141" i="1"/>
  <c r="AT140" i="1"/>
  <c r="Z144" i="1"/>
  <c r="AA143" i="1"/>
  <c r="AF137" i="1"/>
  <c r="AG137" i="1" s="1"/>
  <c r="AH137" i="1" s="1"/>
  <c r="AB138" i="1"/>
  <c r="AU137" i="1"/>
  <c r="D138" i="1"/>
  <c r="E137" i="1"/>
  <c r="AV137" i="1"/>
  <c r="J137" i="1"/>
  <c r="K137" i="1" s="1"/>
  <c r="L137" i="1" s="1"/>
  <c r="F138" i="1"/>
  <c r="E258" i="8" l="1"/>
  <c r="D259" i="8"/>
  <c r="J257" i="8"/>
  <c r="K257" i="8" s="1"/>
  <c r="L257" i="8" s="1"/>
  <c r="F258" i="8"/>
  <c r="AU138" i="1"/>
  <c r="D139" i="1"/>
  <c r="E138" i="1"/>
  <c r="AV138" i="1"/>
  <c r="AF138" i="1"/>
  <c r="AG138" i="1" s="1"/>
  <c r="AH138" i="1" s="1"/>
  <c r="AB139" i="1"/>
  <c r="Z145" i="1"/>
  <c r="AA144" i="1"/>
  <c r="J138" i="1"/>
  <c r="K138" i="1" s="1"/>
  <c r="L138" i="1" s="1"/>
  <c r="F139" i="1"/>
  <c r="I142" i="1"/>
  <c r="AT141" i="1"/>
  <c r="J258" i="8" l="1"/>
  <c r="K258" i="8" s="1"/>
  <c r="L258" i="8" s="1"/>
  <c r="F259" i="8"/>
  <c r="E259" i="8"/>
  <c r="D260" i="8"/>
  <c r="I143" i="1"/>
  <c r="AT142" i="1"/>
  <c r="AF139" i="1"/>
  <c r="AG139" i="1" s="1"/>
  <c r="AH139" i="1" s="1"/>
  <c r="AB140" i="1"/>
  <c r="AU139" i="1"/>
  <c r="D140" i="1"/>
  <c r="E139" i="1"/>
  <c r="AV139" i="1"/>
  <c r="J139" i="1"/>
  <c r="K139" i="1" s="1"/>
  <c r="L139" i="1" s="1"/>
  <c r="F140" i="1"/>
  <c r="Z146" i="1"/>
  <c r="AA145" i="1"/>
  <c r="J259" i="8" l="1"/>
  <c r="K259" i="8" s="1"/>
  <c r="L259" i="8" s="1"/>
  <c r="F260" i="8"/>
  <c r="E260" i="8"/>
  <c r="D261" i="8"/>
  <c r="Z147" i="1"/>
  <c r="AA146" i="1"/>
  <c r="J140" i="1"/>
  <c r="K140" i="1" s="1"/>
  <c r="L140" i="1" s="1"/>
  <c r="F141" i="1"/>
  <c r="AF140" i="1"/>
  <c r="AG140" i="1" s="1"/>
  <c r="AH140" i="1" s="1"/>
  <c r="AB141" i="1"/>
  <c r="AU140" i="1"/>
  <c r="D141" i="1"/>
  <c r="E140" i="1"/>
  <c r="AV140" i="1"/>
  <c r="I144" i="1"/>
  <c r="AT143" i="1"/>
  <c r="E261" i="8" l="1"/>
  <c r="D262" i="8"/>
  <c r="J260" i="8"/>
  <c r="K260" i="8" s="1"/>
  <c r="L260" i="8" s="1"/>
  <c r="F261" i="8"/>
  <c r="I145" i="1"/>
  <c r="AT144" i="1"/>
  <c r="AF141" i="1"/>
  <c r="AG141" i="1" s="1"/>
  <c r="AH141" i="1" s="1"/>
  <c r="AB142" i="1"/>
  <c r="J141" i="1"/>
  <c r="K141" i="1" s="1"/>
  <c r="L141" i="1" s="1"/>
  <c r="F142" i="1"/>
  <c r="AU141" i="1"/>
  <c r="D142" i="1"/>
  <c r="E141" i="1"/>
  <c r="AV141" i="1"/>
  <c r="Z148" i="1"/>
  <c r="AA147" i="1"/>
  <c r="J261" i="8" l="1"/>
  <c r="K261" i="8" s="1"/>
  <c r="L261" i="8" s="1"/>
  <c r="F262" i="8"/>
  <c r="E262" i="8"/>
  <c r="D263" i="8"/>
  <c r="Z149" i="1"/>
  <c r="AA148" i="1"/>
  <c r="AU142" i="1"/>
  <c r="D143" i="1"/>
  <c r="E142" i="1"/>
  <c r="AV142" i="1"/>
  <c r="J142" i="1"/>
  <c r="K142" i="1" s="1"/>
  <c r="L142" i="1" s="1"/>
  <c r="F143" i="1"/>
  <c r="AF142" i="1"/>
  <c r="AG142" i="1" s="1"/>
  <c r="AH142" i="1" s="1"/>
  <c r="AB143" i="1"/>
  <c r="I146" i="1"/>
  <c r="AT145" i="1"/>
  <c r="E263" i="8" l="1"/>
  <c r="D264" i="8"/>
  <c r="J262" i="8"/>
  <c r="K262" i="8" s="1"/>
  <c r="L262" i="8" s="1"/>
  <c r="F263" i="8"/>
  <c r="AF143" i="1"/>
  <c r="AG143" i="1" s="1"/>
  <c r="AH143" i="1" s="1"/>
  <c r="AB144" i="1"/>
  <c r="I147" i="1"/>
  <c r="AT146" i="1"/>
  <c r="J143" i="1"/>
  <c r="K143" i="1" s="1"/>
  <c r="L143" i="1" s="1"/>
  <c r="F144" i="1"/>
  <c r="AU143" i="1"/>
  <c r="D144" i="1"/>
  <c r="E143" i="1"/>
  <c r="AV143" i="1"/>
  <c r="Z150" i="1"/>
  <c r="AA149" i="1"/>
  <c r="J263" i="8" l="1"/>
  <c r="K263" i="8" s="1"/>
  <c r="L263" i="8" s="1"/>
  <c r="F264" i="8"/>
  <c r="E264" i="8"/>
  <c r="D265" i="8"/>
  <c r="AU144" i="1"/>
  <c r="D145" i="1"/>
  <c r="E144" i="1"/>
  <c r="AV144" i="1"/>
  <c r="I148" i="1"/>
  <c r="AT147" i="1"/>
  <c r="J144" i="1"/>
  <c r="K144" i="1" s="1"/>
  <c r="L144" i="1" s="1"/>
  <c r="F145" i="1"/>
  <c r="AF144" i="1"/>
  <c r="AG144" i="1" s="1"/>
  <c r="AH144" i="1" s="1"/>
  <c r="AB145" i="1"/>
  <c r="Z151" i="1"/>
  <c r="AA150" i="1"/>
  <c r="E265" i="8" l="1"/>
  <c r="D266" i="8"/>
  <c r="J264" i="8"/>
  <c r="K264" i="8" s="1"/>
  <c r="L264" i="8" s="1"/>
  <c r="F265" i="8"/>
  <c r="AF145" i="1"/>
  <c r="AG145" i="1" s="1"/>
  <c r="AH145" i="1" s="1"/>
  <c r="AB146" i="1"/>
  <c r="Z152" i="1"/>
  <c r="AA151" i="1"/>
  <c r="J145" i="1"/>
  <c r="K145" i="1" s="1"/>
  <c r="L145" i="1" s="1"/>
  <c r="F146" i="1"/>
  <c r="I149" i="1"/>
  <c r="AT148" i="1"/>
  <c r="AU145" i="1"/>
  <c r="D146" i="1"/>
  <c r="E145" i="1"/>
  <c r="AV145" i="1"/>
  <c r="J265" i="8" l="1"/>
  <c r="K265" i="8" s="1"/>
  <c r="L265" i="8" s="1"/>
  <c r="F266" i="8"/>
  <c r="E266" i="8"/>
  <c r="D267" i="8"/>
  <c r="AU146" i="1"/>
  <c r="D147" i="1"/>
  <c r="E146" i="1"/>
  <c r="AV146" i="1"/>
  <c r="I150" i="1"/>
  <c r="AT149" i="1"/>
  <c r="J146" i="1"/>
  <c r="K146" i="1" s="1"/>
  <c r="L146" i="1" s="1"/>
  <c r="F147" i="1"/>
  <c r="Z153" i="1"/>
  <c r="AA152" i="1"/>
  <c r="AF146" i="1"/>
  <c r="AG146" i="1" s="1"/>
  <c r="AH146" i="1" s="1"/>
  <c r="AB147" i="1"/>
  <c r="E267" i="8" l="1"/>
  <c r="D268" i="8"/>
  <c r="J266" i="8"/>
  <c r="K266" i="8" s="1"/>
  <c r="L266" i="8" s="1"/>
  <c r="F267" i="8"/>
  <c r="Z154" i="1"/>
  <c r="AA153" i="1"/>
  <c r="J147" i="1"/>
  <c r="K147" i="1" s="1"/>
  <c r="L147" i="1" s="1"/>
  <c r="F148" i="1"/>
  <c r="I151" i="1"/>
  <c r="AT150" i="1"/>
  <c r="AU147" i="1"/>
  <c r="D148" i="1"/>
  <c r="E147" i="1"/>
  <c r="AV147" i="1"/>
  <c r="AF147" i="1"/>
  <c r="AG147" i="1" s="1"/>
  <c r="AH147" i="1" s="1"/>
  <c r="AB148" i="1"/>
  <c r="J267" i="8" l="1"/>
  <c r="K267" i="8" s="1"/>
  <c r="L267" i="8" s="1"/>
  <c r="F268" i="8"/>
  <c r="E268" i="8"/>
  <c r="D269" i="8"/>
  <c r="AU148" i="1"/>
  <c r="D149" i="1"/>
  <c r="E148" i="1"/>
  <c r="AV148" i="1"/>
  <c r="J148" i="1"/>
  <c r="K148" i="1" s="1"/>
  <c r="L148" i="1" s="1"/>
  <c r="F149" i="1"/>
  <c r="I152" i="1"/>
  <c r="AT151" i="1"/>
  <c r="AF148" i="1"/>
  <c r="AG148" i="1" s="1"/>
  <c r="AH148" i="1" s="1"/>
  <c r="AB149" i="1"/>
  <c r="Z155" i="1"/>
  <c r="AA154" i="1"/>
  <c r="E269" i="8" l="1"/>
  <c r="D270" i="8"/>
  <c r="J268" i="8"/>
  <c r="K268" i="8" s="1"/>
  <c r="L268" i="8" s="1"/>
  <c r="F269" i="8"/>
  <c r="J149" i="1"/>
  <c r="K149" i="1" s="1"/>
  <c r="L149" i="1" s="1"/>
  <c r="F150" i="1"/>
  <c r="AU149" i="1"/>
  <c r="D150" i="1"/>
  <c r="E149" i="1"/>
  <c r="AV149" i="1"/>
  <c r="Z156" i="1"/>
  <c r="AA155" i="1"/>
  <c r="AF149" i="1"/>
  <c r="AG149" i="1" s="1"/>
  <c r="AH149" i="1" s="1"/>
  <c r="AB150" i="1"/>
  <c r="I153" i="1"/>
  <c r="AT152" i="1"/>
  <c r="J269" i="8" l="1"/>
  <c r="K269" i="8" s="1"/>
  <c r="L269" i="8" s="1"/>
  <c r="F270" i="8"/>
  <c r="E270" i="8"/>
  <c r="D271" i="8"/>
  <c r="AU150" i="1"/>
  <c r="D151" i="1"/>
  <c r="E150" i="1"/>
  <c r="AV150" i="1"/>
  <c r="I154" i="1"/>
  <c r="AT153" i="1"/>
  <c r="AF150" i="1"/>
  <c r="AG150" i="1" s="1"/>
  <c r="AH150" i="1" s="1"/>
  <c r="AB151" i="1"/>
  <c r="Z157" i="1"/>
  <c r="AA156" i="1"/>
  <c r="J150" i="1"/>
  <c r="K150" i="1" s="1"/>
  <c r="L150" i="1" s="1"/>
  <c r="F151" i="1"/>
  <c r="D272" i="8" l="1"/>
  <c r="E271" i="8"/>
  <c r="J270" i="8"/>
  <c r="K270" i="8" s="1"/>
  <c r="L270" i="8" s="1"/>
  <c r="F271" i="8"/>
  <c r="Z158" i="1"/>
  <c r="AA157" i="1"/>
  <c r="AF151" i="1"/>
  <c r="AG151" i="1" s="1"/>
  <c r="AH151" i="1" s="1"/>
  <c r="AB152" i="1"/>
  <c r="I155" i="1"/>
  <c r="AT154" i="1"/>
  <c r="AU151" i="1"/>
  <c r="D152" i="1"/>
  <c r="E151" i="1"/>
  <c r="AV151" i="1"/>
  <c r="J151" i="1"/>
  <c r="K151" i="1" s="1"/>
  <c r="L151" i="1" s="1"/>
  <c r="F152" i="1"/>
  <c r="J271" i="8" l="1"/>
  <c r="K271" i="8" s="1"/>
  <c r="L271" i="8" s="1"/>
  <c r="F272" i="8"/>
  <c r="D273" i="8"/>
  <c r="E272" i="8"/>
  <c r="AU152" i="1"/>
  <c r="D153" i="1"/>
  <c r="E152" i="1"/>
  <c r="AV152" i="1"/>
  <c r="AF152" i="1"/>
  <c r="AG152" i="1" s="1"/>
  <c r="AH152" i="1" s="1"/>
  <c r="AB153" i="1"/>
  <c r="I156" i="1"/>
  <c r="AT155" i="1"/>
  <c r="J152" i="1"/>
  <c r="K152" i="1" s="1"/>
  <c r="L152" i="1" s="1"/>
  <c r="F153" i="1"/>
  <c r="Z159" i="1"/>
  <c r="AA158" i="1"/>
  <c r="D274" i="8" l="1"/>
  <c r="E273" i="8"/>
  <c r="J272" i="8"/>
  <c r="K272" i="8" s="1"/>
  <c r="L272" i="8" s="1"/>
  <c r="F273" i="8"/>
  <c r="J153" i="1"/>
  <c r="K153" i="1" s="1"/>
  <c r="L153" i="1" s="1"/>
  <c r="F154" i="1"/>
  <c r="I157" i="1"/>
  <c r="AT156" i="1"/>
  <c r="AF153" i="1"/>
  <c r="AG153" i="1" s="1"/>
  <c r="AH153" i="1" s="1"/>
  <c r="AB154" i="1"/>
  <c r="Z160" i="1"/>
  <c r="AA159" i="1"/>
  <c r="AU153" i="1"/>
  <c r="D154" i="1"/>
  <c r="E153" i="1"/>
  <c r="AV153" i="1"/>
  <c r="J273" i="8" l="1"/>
  <c r="K273" i="8" s="1"/>
  <c r="L273" i="8" s="1"/>
  <c r="F274" i="8"/>
  <c r="D275" i="8"/>
  <c r="E274" i="8"/>
  <c r="AF154" i="1"/>
  <c r="AG154" i="1" s="1"/>
  <c r="AH154" i="1" s="1"/>
  <c r="AB155" i="1"/>
  <c r="AU154" i="1"/>
  <c r="D155" i="1"/>
  <c r="E154" i="1"/>
  <c r="AV154" i="1"/>
  <c r="I158" i="1"/>
  <c r="AT157" i="1"/>
  <c r="J154" i="1"/>
  <c r="K154" i="1" s="1"/>
  <c r="L154" i="1" s="1"/>
  <c r="F155" i="1"/>
  <c r="Z161" i="1"/>
  <c r="AA160" i="1"/>
  <c r="D276" i="8" l="1"/>
  <c r="E275" i="8"/>
  <c r="J274" i="8"/>
  <c r="K274" i="8" s="1"/>
  <c r="L274" i="8" s="1"/>
  <c r="F275" i="8"/>
  <c r="J155" i="1"/>
  <c r="K155" i="1" s="1"/>
  <c r="L155" i="1" s="1"/>
  <c r="F156" i="1"/>
  <c r="I159" i="1"/>
  <c r="AT158" i="1"/>
  <c r="Z162" i="1"/>
  <c r="AA161" i="1"/>
  <c r="AU155" i="1"/>
  <c r="D156" i="1"/>
  <c r="E155" i="1"/>
  <c r="AV155" i="1"/>
  <c r="AF155" i="1"/>
  <c r="AG155" i="1" s="1"/>
  <c r="AH155" i="1" s="1"/>
  <c r="AB156" i="1"/>
  <c r="J275" i="8" l="1"/>
  <c r="K275" i="8" s="1"/>
  <c r="L275" i="8" s="1"/>
  <c r="F276" i="8"/>
  <c r="D277" i="8"/>
  <c r="E276" i="8"/>
  <c r="AU156" i="1"/>
  <c r="D157" i="1"/>
  <c r="E156" i="1"/>
  <c r="AV156" i="1"/>
  <c r="I160" i="1"/>
  <c r="AT159" i="1"/>
  <c r="J156" i="1"/>
  <c r="K156" i="1" s="1"/>
  <c r="L156" i="1" s="1"/>
  <c r="F157" i="1"/>
  <c r="Z163" i="1"/>
  <c r="AA162" i="1"/>
  <c r="AF156" i="1"/>
  <c r="AG156" i="1" s="1"/>
  <c r="AH156" i="1" s="1"/>
  <c r="AB157" i="1"/>
  <c r="D278" i="8" l="1"/>
  <c r="E277" i="8"/>
  <c r="J276" i="8"/>
  <c r="K276" i="8" s="1"/>
  <c r="L276" i="8" s="1"/>
  <c r="F277" i="8"/>
  <c r="Z164" i="1"/>
  <c r="AA163" i="1"/>
  <c r="J157" i="1"/>
  <c r="K157" i="1" s="1"/>
  <c r="L157" i="1" s="1"/>
  <c r="F158" i="1"/>
  <c r="I161" i="1"/>
  <c r="AT160" i="1"/>
  <c r="AU157" i="1"/>
  <c r="D158" i="1"/>
  <c r="E157" i="1"/>
  <c r="AV157" i="1"/>
  <c r="AF157" i="1"/>
  <c r="AG157" i="1" s="1"/>
  <c r="AH157" i="1" s="1"/>
  <c r="AB158" i="1"/>
  <c r="J277" i="8" l="1"/>
  <c r="K277" i="8" s="1"/>
  <c r="L277" i="8" s="1"/>
  <c r="F278" i="8"/>
  <c r="D279" i="8"/>
  <c r="E278" i="8"/>
  <c r="J158" i="1"/>
  <c r="K158" i="1" s="1"/>
  <c r="L158" i="1" s="1"/>
  <c r="F159" i="1"/>
  <c r="I162" i="1"/>
  <c r="AT161" i="1"/>
  <c r="AU158" i="1"/>
  <c r="D159" i="1"/>
  <c r="E158" i="1"/>
  <c r="AV158" i="1"/>
  <c r="AF158" i="1"/>
  <c r="AG158" i="1" s="1"/>
  <c r="AH158" i="1" s="1"/>
  <c r="AB159" i="1"/>
  <c r="Z165" i="1"/>
  <c r="AA164" i="1"/>
  <c r="D280" i="8" l="1"/>
  <c r="E279" i="8"/>
  <c r="J278" i="8"/>
  <c r="K278" i="8" s="1"/>
  <c r="L278" i="8" s="1"/>
  <c r="F279" i="8"/>
  <c r="Z166" i="1"/>
  <c r="AA165" i="1"/>
  <c r="I163" i="1"/>
  <c r="AT162" i="1"/>
  <c r="AF159" i="1"/>
  <c r="AG159" i="1" s="1"/>
  <c r="AH159" i="1" s="1"/>
  <c r="AB160" i="1"/>
  <c r="J159" i="1"/>
  <c r="K159" i="1" s="1"/>
  <c r="L159" i="1" s="1"/>
  <c r="F160" i="1"/>
  <c r="AU159" i="1"/>
  <c r="D160" i="1"/>
  <c r="E159" i="1"/>
  <c r="AV159" i="1"/>
  <c r="J279" i="8" l="1"/>
  <c r="K279" i="8" s="1"/>
  <c r="L279" i="8" s="1"/>
  <c r="F280" i="8"/>
  <c r="D281" i="8"/>
  <c r="E280" i="8"/>
  <c r="AU160" i="1"/>
  <c r="D161" i="1"/>
  <c r="E160" i="1"/>
  <c r="AV160" i="1"/>
  <c r="J160" i="1"/>
  <c r="K160" i="1" s="1"/>
  <c r="L160" i="1" s="1"/>
  <c r="F161" i="1"/>
  <c r="AF160" i="1"/>
  <c r="AG160" i="1" s="1"/>
  <c r="AH160" i="1" s="1"/>
  <c r="AB161" i="1"/>
  <c r="I164" i="1"/>
  <c r="AT163" i="1"/>
  <c r="Z167" i="1"/>
  <c r="AA166" i="1"/>
  <c r="D282" i="8" l="1"/>
  <c r="E281" i="8"/>
  <c r="F281" i="8"/>
  <c r="J280" i="8"/>
  <c r="K280" i="8" s="1"/>
  <c r="L280" i="8" s="1"/>
  <c r="AF161" i="1"/>
  <c r="AG161" i="1" s="1"/>
  <c r="AH161" i="1" s="1"/>
  <c r="AB162" i="1"/>
  <c r="J161" i="1"/>
  <c r="K161" i="1" s="1"/>
  <c r="L161" i="1" s="1"/>
  <c r="F162" i="1"/>
  <c r="I165" i="1"/>
  <c r="AT164" i="1"/>
  <c r="Z168" i="1"/>
  <c r="AA167" i="1"/>
  <c r="AU161" i="1"/>
  <c r="D162" i="1"/>
  <c r="E161" i="1"/>
  <c r="AV161" i="1"/>
  <c r="J281" i="8" l="1"/>
  <c r="K281" i="8" s="1"/>
  <c r="L281" i="8" s="1"/>
  <c r="F282" i="8"/>
  <c r="D283" i="8"/>
  <c r="E282" i="8"/>
  <c r="Z169" i="1"/>
  <c r="AA168" i="1"/>
  <c r="AU162" i="1"/>
  <c r="D163" i="1"/>
  <c r="E162" i="1"/>
  <c r="AV162" i="1"/>
  <c r="I166" i="1"/>
  <c r="AT165" i="1"/>
  <c r="J162" i="1"/>
  <c r="K162" i="1" s="1"/>
  <c r="L162" i="1" s="1"/>
  <c r="F163" i="1"/>
  <c r="AF162" i="1"/>
  <c r="AG162" i="1" s="1"/>
  <c r="AH162" i="1" s="1"/>
  <c r="AB163" i="1"/>
  <c r="D284" i="8" l="1"/>
  <c r="E283" i="8"/>
  <c r="J282" i="8"/>
  <c r="K282" i="8" s="1"/>
  <c r="L282" i="8" s="1"/>
  <c r="F283" i="8"/>
  <c r="I167" i="1"/>
  <c r="AT166" i="1"/>
  <c r="J163" i="1"/>
  <c r="K163" i="1" s="1"/>
  <c r="L163" i="1" s="1"/>
  <c r="F164" i="1"/>
  <c r="AU163" i="1"/>
  <c r="D164" i="1"/>
  <c r="E163" i="1"/>
  <c r="AV163" i="1"/>
  <c r="AF163" i="1"/>
  <c r="AG163" i="1" s="1"/>
  <c r="AH163" i="1" s="1"/>
  <c r="AB164" i="1"/>
  <c r="Z170" i="1"/>
  <c r="AA169" i="1"/>
  <c r="J283" i="8" l="1"/>
  <c r="K283" i="8" s="1"/>
  <c r="L283" i="8" s="1"/>
  <c r="F284" i="8"/>
  <c r="D285" i="8"/>
  <c r="E284" i="8"/>
  <c r="Z171" i="1"/>
  <c r="AA170" i="1"/>
  <c r="J164" i="1"/>
  <c r="K164" i="1" s="1"/>
  <c r="L164" i="1" s="1"/>
  <c r="F165" i="1"/>
  <c r="AU164" i="1"/>
  <c r="D165" i="1"/>
  <c r="E164" i="1"/>
  <c r="AV164" i="1"/>
  <c r="AF164" i="1"/>
  <c r="AG164" i="1" s="1"/>
  <c r="AH164" i="1" s="1"/>
  <c r="AB165" i="1"/>
  <c r="I168" i="1"/>
  <c r="AT167" i="1"/>
  <c r="D286" i="8" l="1"/>
  <c r="E285" i="8"/>
  <c r="J284" i="8"/>
  <c r="K284" i="8" s="1"/>
  <c r="L284" i="8" s="1"/>
  <c r="F285" i="8"/>
  <c r="AF165" i="1"/>
  <c r="AG165" i="1" s="1"/>
  <c r="AH165" i="1" s="1"/>
  <c r="AB166" i="1"/>
  <c r="J165" i="1"/>
  <c r="K165" i="1" s="1"/>
  <c r="L165" i="1" s="1"/>
  <c r="F166" i="1"/>
  <c r="AU165" i="1"/>
  <c r="D166" i="1"/>
  <c r="E165" i="1"/>
  <c r="AV165" i="1"/>
  <c r="I169" i="1"/>
  <c r="AT168" i="1"/>
  <c r="Z172" i="1"/>
  <c r="AA171" i="1"/>
  <c r="J285" i="8" l="1"/>
  <c r="K285" i="8" s="1"/>
  <c r="L285" i="8" s="1"/>
  <c r="F286" i="8"/>
  <c r="D287" i="8"/>
  <c r="E286" i="8"/>
  <c r="I170" i="1"/>
  <c r="AT169" i="1"/>
  <c r="AU166" i="1"/>
  <c r="D167" i="1"/>
  <c r="E166" i="1"/>
  <c r="AV166" i="1"/>
  <c r="J166" i="1"/>
  <c r="K166" i="1" s="1"/>
  <c r="L166" i="1" s="1"/>
  <c r="F167" i="1"/>
  <c r="AF166" i="1"/>
  <c r="AG166" i="1" s="1"/>
  <c r="AH166" i="1" s="1"/>
  <c r="AB167" i="1"/>
  <c r="Z173" i="1"/>
  <c r="AA172" i="1"/>
  <c r="E287" i="8" l="1"/>
  <c r="D288" i="8"/>
  <c r="J286" i="8"/>
  <c r="K286" i="8" s="1"/>
  <c r="L286" i="8" s="1"/>
  <c r="F287" i="8"/>
  <c r="AF167" i="1"/>
  <c r="AG167" i="1" s="1"/>
  <c r="AH167" i="1" s="1"/>
  <c r="AB168" i="1"/>
  <c r="Z174" i="1"/>
  <c r="AA173" i="1"/>
  <c r="J167" i="1"/>
  <c r="K167" i="1" s="1"/>
  <c r="L167" i="1" s="1"/>
  <c r="F168" i="1"/>
  <c r="AU167" i="1"/>
  <c r="D168" i="1"/>
  <c r="E167" i="1"/>
  <c r="AV167" i="1"/>
  <c r="I171" i="1"/>
  <c r="AT170" i="1"/>
  <c r="F288" i="8" l="1"/>
  <c r="J287" i="8"/>
  <c r="K287" i="8" s="1"/>
  <c r="L287" i="8" s="1"/>
  <c r="E288" i="8"/>
  <c r="D289" i="8"/>
  <c r="Z175" i="1"/>
  <c r="AA174" i="1"/>
  <c r="AF168" i="1"/>
  <c r="AG168" i="1" s="1"/>
  <c r="AH168" i="1" s="1"/>
  <c r="AB169" i="1"/>
  <c r="I172" i="1"/>
  <c r="AT171" i="1"/>
  <c r="AU168" i="1"/>
  <c r="D169" i="1"/>
  <c r="E168" i="1"/>
  <c r="AV168" i="1"/>
  <c r="J168" i="1"/>
  <c r="K168" i="1" s="1"/>
  <c r="L168" i="1" s="1"/>
  <c r="F169" i="1"/>
  <c r="D290" i="8" l="1"/>
  <c r="E289" i="8"/>
  <c r="F289" i="8"/>
  <c r="J288" i="8"/>
  <c r="K288" i="8" s="1"/>
  <c r="L288" i="8" s="1"/>
  <c r="AU169" i="1"/>
  <c r="D170" i="1"/>
  <c r="E169" i="1"/>
  <c r="AV169" i="1"/>
  <c r="I173" i="1"/>
  <c r="AT172" i="1"/>
  <c r="AF169" i="1"/>
  <c r="AG169" i="1" s="1"/>
  <c r="AH169" i="1" s="1"/>
  <c r="AB170" i="1"/>
  <c r="J169" i="1"/>
  <c r="K169" i="1" s="1"/>
  <c r="L169" i="1" s="1"/>
  <c r="F170" i="1"/>
  <c r="Z176" i="1"/>
  <c r="AA175" i="1"/>
  <c r="J289" i="8" l="1"/>
  <c r="K289" i="8" s="1"/>
  <c r="L289" i="8" s="1"/>
  <c r="F290" i="8"/>
  <c r="E290" i="8"/>
  <c r="D291" i="8"/>
  <c r="Z177" i="1"/>
  <c r="AA176" i="1"/>
  <c r="J170" i="1"/>
  <c r="K170" i="1" s="1"/>
  <c r="L170" i="1" s="1"/>
  <c r="F171" i="1"/>
  <c r="AF170" i="1"/>
  <c r="AG170" i="1" s="1"/>
  <c r="AH170" i="1" s="1"/>
  <c r="AB171" i="1"/>
  <c r="I174" i="1"/>
  <c r="AT173" i="1"/>
  <c r="AU170" i="1"/>
  <c r="D171" i="1"/>
  <c r="E170" i="1"/>
  <c r="AV170" i="1"/>
  <c r="E291" i="8" l="1"/>
  <c r="D292" i="8"/>
  <c r="J290" i="8"/>
  <c r="K290" i="8" s="1"/>
  <c r="L290" i="8" s="1"/>
  <c r="F291" i="8"/>
  <c r="AU171" i="1"/>
  <c r="D172" i="1"/>
  <c r="E171" i="1"/>
  <c r="AV171" i="1"/>
  <c r="I175" i="1"/>
  <c r="AT174" i="1"/>
  <c r="AF171" i="1"/>
  <c r="AG171" i="1" s="1"/>
  <c r="AH171" i="1" s="1"/>
  <c r="AB172" i="1"/>
  <c r="J171" i="1"/>
  <c r="K171" i="1" s="1"/>
  <c r="L171" i="1" s="1"/>
  <c r="F172" i="1"/>
  <c r="Z178" i="1"/>
  <c r="AA177" i="1"/>
  <c r="J291" i="8" l="1"/>
  <c r="K291" i="8" s="1"/>
  <c r="L291" i="8" s="1"/>
  <c r="F292" i="8"/>
  <c r="E292" i="8"/>
  <c r="D293" i="8"/>
  <c r="I176" i="1"/>
  <c r="AT175" i="1"/>
  <c r="J172" i="1"/>
  <c r="K172" i="1" s="1"/>
  <c r="L172" i="1" s="1"/>
  <c r="F173" i="1"/>
  <c r="Z179" i="1"/>
  <c r="AA178" i="1"/>
  <c r="AF172" i="1"/>
  <c r="AG172" i="1" s="1"/>
  <c r="AH172" i="1" s="1"/>
  <c r="AB173" i="1"/>
  <c r="AU172" i="1"/>
  <c r="D173" i="1"/>
  <c r="E172" i="1"/>
  <c r="AV172" i="1"/>
  <c r="D294" i="8" l="1"/>
  <c r="E293" i="8"/>
  <c r="F293" i="8"/>
  <c r="J292" i="8"/>
  <c r="K292" i="8" s="1"/>
  <c r="L292" i="8" s="1"/>
  <c r="AF173" i="1"/>
  <c r="AG173" i="1" s="1"/>
  <c r="AH173" i="1" s="1"/>
  <c r="AB174" i="1"/>
  <c r="AU173" i="1"/>
  <c r="D174" i="1"/>
  <c r="E173" i="1"/>
  <c r="AV173" i="1"/>
  <c r="Z180" i="1"/>
  <c r="AA179" i="1"/>
  <c r="J173" i="1"/>
  <c r="K173" i="1" s="1"/>
  <c r="L173" i="1" s="1"/>
  <c r="F174" i="1"/>
  <c r="I177" i="1"/>
  <c r="AT176" i="1"/>
  <c r="J293" i="8" l="1"/>
  <c r="K293" i="8" s="1"/>
  <c r="L293" i="8" s="1"/>
  <c r="F294" i="8"/>
  <c r="D295" i="8"/>
  <c r="E294" i="8"/>
  <c r="J174" i="1"/>
  <c r="K174" i="1" s="1"/>
  <c r="L174" i="1" s="1"/>
  <c r="F175" i="1"/>
  <c r="AU174" i="1"/>
  <c r="D175" i="1"/>
  <c r="E174" i="1"/>
  <c r="AV174" i="1"/>
  <c r="AF174" i="1"/>
  <c r="AG174" i="1" s="1"/>
  <c r="AH174" i="1" s="1"/>
  <c r="AB175" i="1"/>
  <c r="I178" i="1"/>
  <c r="AT177" i="1"/>
  <c r="Z181" i="1"/>
  <c r="AA180" i="1"/>
  <c r="D296" i="8" l="1"/>
  <c r="E295" i="8"/>
  <c r="F295" i="8"/>
  <c r="J294" i="8"/>
  <c r="K294" i="8" s="1"/>
  <c r="L294" i="8" s="1"/>
  <c r="I179" i="1"/>
  <c r="AT178" i="1"/>
  <c r="AF175" i="1"/>
  <c r="AG175" i="1" s="1"/>
  <c r="AH175" i="1" s="1"/>
  <c r="AB176" i="1"/>
  <c r="Z182" i="1"/>
  <c r="AA181" i="1"/>
  <c r="AU175" i="1"/>
  <c r="D176" i="1"/>
  <c r="E175" i="1"/>
  <c r="AV175" i="1"/>
  <c r="J175" i="1"/>
  <c r="K175" i="1" s="1"/>
  <c r="L175" i="1" s="1"/>
  <c r="F176" i="1"/>
  <c r="J295" i="8" l="1"/>
  <c r="K295" i="8" s="1"/>
  <c r="L295" i="8" s="1"/>
  <c r="F296" i="8"/>
  <c r="E296" i="8"/>
  <c r="D297" i="8"/>
  <c r="AF176" i="1"/>
  <c r="AG176" i="1" s="1"/>
  <c r="AH176" i="1" s="1"/>
  <c r="AB177" i="1"/>
  <c r="AU176" i="1"/>
  <c r="D177" i="1"/>
  <c r="E176" i="1"/>
  <c r="AV176" i="1"/>
  <c r="Z183" i="1"/>
  <c r="AA182" i="1"/>
  <c r="J176" i="1"/>
  <c r="K176" i="1" s="1"/>
  <c r="L176" i="1" s="1"/>
  <c r="F177" i="1"/>
  <c r="I180" i="1"/>
  <c r="AT179" i="1"/>
  <c r="E297" i="8" l="1"/>
  <c r="D298" i="8"/>
  <c r="F297" i="8"/>
  <c r="J296" i="8"/>
  <c r="K296" i="8" s="1"/>
  <c r="L296" i="8" s="1"/>
  <c r="J177" i="1"/>
  <c r="K177" i="1" s="1"/>
  <c r="L177" i="1" s="1"/>
  <c r="F178" i="1"/>
  <c r="Z184" i="1"/>
  <c r="AA183" i="1"/>
  <c r="I181" i="1"/>
  <c r="AT180" i="1"/>
  <c r="AU177" i="1"/>
  <c r="D178" i="1"/>
  <c r="E177" i="1"/>
  <c r="AV177" i="1"/>
  <c r="AF177" i="1"/>
  <c r="AG177" i="1" s="1"/>
  <c r="AH177" i="1" s="1"/>
  <c r="AB178" i="1"/>
  <c r="E298" i="8" l="1"/>
  <c r="D299" i="8"/>
  <c r="J297" i="8"/>
  <c r="K297" i="8" s="1"/>
  <c r="L297" i="8" s="1"/>
  <c r="F298" i="8"/>
  <c r="AU178" i="1"/>
  <c r="D179" i="1"/>
  <c r="E178" i="1"/>
  <c r="AV178" i="1"/>
  <c r="Z185" i="1"/>
  <c r="AA184" i="1"/>
  <c r="I182" i="1"/>
  <c r="AT181" i="1"/>
  <c r="J178" i="1"/>
  <c r="K178" i="1" s="1"/>
  <c r="L178" i="1" s="1"/>
  <c r="F179" i="1"/>
  <c r="AF178" i="1"/>
  <c r="AG178" i="1" s="1"/>
  <c r="AH178" i="1" s="1"/>
  <c r="AB179" i="1"/>
  <c r="J298" i="8" l="1"/>
  <c r="K298" i="8" s="1"/>
  <c r="L298" i="8" s="1"/>
  <c r="F299" i="8"/>
  <c r="E299" i="8"/>
  <c r="D300" i="8"/>
  <c r="J179" i="1"/>
  <c r="K179" i="1" s="1"/>
  <c r="L179" i="1" s="1"/>
  <c r="F180" i="1"/>
  <c r="Z186" i="1"/>
  <c r="AA185" i="1"/>
  <c r="AU179" i="1"/>
  <c r="D180" i="1"/>
  <c r="E179" i="1"/>
  <c r="AV179" i="1"/>
  <c r="I183" i="1"/>
  <c r="AT182" i="1"/>
  <c r="AF179" i="1"/>
  <c r="AG179" i="1" s="1"/>
  <c r="AH179" i="1" s="1"/>
  <c r="AB180" i="1"/>
  <c r="E300" i="8" l="1"/>
  <c r="D301" i="8"/>
  <c r="J299" i="8"/>
  <c r="K299" i="8" s="1"/>
  <c r="L299" i="8" s="1"/>
  <c r="F300" i="8"/>
  <c r="Z187" i="1"/>
  <c r="AA186" i="1"/>
  <c r="AU180" i="1"/>
  <c r="D181" i="1"/>
  <c r="E180" i="1"/>
  <c r="AV180" i="1"/>
  <c r="J180" i="1"/>
  <c r="K180" i="1" s="1"/>
  <c r="L180" i="1" s="1"/>
  <c r="F181" i="1"/>
  <c r="I184" i="1"/>
  <c r="AT183" i="1"/>
  <c r="AF180" i="1"/>
  <c r="AG180" i="1" s="1"/>
  <c r="AH180" i="1" s="1"/>
  <c r="AB181" i="1"/>
  <c r="F301" i="8" l="1"/>
  <c r="J300" i="8"/>
  <c r="K300" i="8" s="1"/>
  <c r="L300" i="8" s="1"/>
  <c r="E301" i="8"/>
  <c r="D302" i="8"/>
  <c r="I185" i="1"/>
  <c r="AT184" i="1"/>
  <c r="J181" i="1"/>
  <c r="K181" i="1" s="1"/>
  <c r="L181" i="1" s="1"/>
  <c r="F182" i="1"/>
  <c r="AU181" i="1"/>
  <c r="D182" i="1"/>
  <c r="E181" i="1"/>
  <c r="AV181" i="1"/>
  <c r="AF181" i="1"/>
  <c r="AG181" i="1" s="1"/>
  <c r="AH181" i="1" s="1"/>
  <c r="AB182" i="1"/>
  <c r="Z188" i="1"/>
  <c r="AA187" i="1"/>
  <c r="E302" i="8" l="1"/>
  <c r="D303" i="8"/>
  <c r="J301" i="8"/>
  <c r="K301" i="8" s="1"/>
  <c r="L301" i="8" s="1"/>
  <c r="F302" i="8"/>
  <c r="Z189" i="1"/>
  <c r="AA188" i="1"/>
  <c r="AF182" i="1"/>
  <c r="AG182" i="1" s="1"/>
  <c r="AH182" i="1" s="1"/>
  <c r="AB183" i="1"/>
  <c r="AU182" i="1"/>
  <c r="D183" i="1"/>
  <c r="E182" i="1"/>
  <c r="AV182" i="1"/>
  <c r="J182" i="1"/>
  <c r="K182" i="1" s="1"/>
  <c r="L182" i="1" s="1"/>
  <c r="F183" i="1"/>
  <c r="I186" i="1"/>
  <c r="AT185" i="1"/>
  <c r="J302" i="8" l="1"/>
  <c r="K302" i="8" s="1"/>
  <c r="L302" i="8" s="1"/>
  <c r="F303" i="8"/>
  <c r="E303" i="8"/>
  <c r="D304" i="8"/>
  <c r="I187" i="1"/>
  <c r="AT186" i="1"/>
  <c r="AF183" i="1"/>
  <c r="AG183" i="1" s="1"/>
  <c r="AH183" i="1" s="1"/>
  <c r="AB184" i="1"/>
  <c r="AU183" i="1"/>
  <c r="D184" i="1"/>
  <c r="E183" i="1"/>
  <c r="AV183" i="1"/>
  <c r="J183" i="1"/>
  <c r="K183" i="1" s="1"/>
  <c r="L183" i="1" s="1"/>
  <c r="F184" i="1"/>
  <c r="Z190" i="1"/>
  <c r="AA189" i="1"/>
  <c r="E304" i="8" l="1"/>
  <c r="D305" i="8"/>
  <c r="F304" i="8"/>
  <c r="J303" i="8"/>
  <c r="K303" i="8" s="1"/>
  <c r="L303" i="8" s="1"/>
  <c r="Z191" i="1"/>
  <c r="AA190" i="1"/>
  <c r="AF184" i="1"/>
  <c r="AG184" i="1" s="1"/>
  <c r="AH184" i="1" s="1"/>
  <c r="AB185" i="1"/>
  <c r="J184" i="1"/>
  <c r="K184" i="1" s="1"/>
  <c r="L184" i="1" s="1"/>
  <c r="F185" i="1"/>
  <c r="AU184" i="1"/>
  <c r="D185" i="1"/>
  <c r="E184" i="1"/>
  <c r="AV184" i="1"/>
  <c r="I188" i="1"/>
  <c r="AT187" i="1"/>
  <c r="F305" i="8" l="1"/>
  <c r="J304" i="8"/>
  <c r="K304" i="8" s="1"/>
  <c r="L304" i="8" s="1"/>
  <c r="E305" i="8"/>
  <c r="D306" i="8"/>
  <c r="AU185" i="1"/>
  <c r="D186" i="1"/>
  <c r="E185" i="1"/>
  <c r="AV185" i="1"/>
  <c r="J185" i="1"/>
  <c r="K185" i="1" s="1"/>
  <c r="L185" i="1" s="1"/>
  <c r="F186" i="1"/>
  <c r="AF185" i="1"/>
  <c r="AG185" i="1" s="1"/>
  <c r="AH185" i="1" s="1"/>
  <c r="AB186" i="1"/>
  <c r="I189" i="1"/>
  <c r="AT188" i="1"/>
  <c r="Z192" i="1"/>
  <c r="AA191" i="1"/>
  <c r="E306" i="8" l="1"/>
  <c r="D307" i="8"/>
  <c r="J305" i="8"/>
  <c r="K305" i="8" s="1"/>
  <c r="L305" i="8" s="1"/>
  <c r="F306" i="8"/>
  <c r="Z193" i="1"/>
  <c r="AA192" i="1"/>
  <c r="I190" i="1"/>
  <c r="AT189" i="1"/>
  <c r="AF186" i="1"/>
  <c r="AG186" i="1" s="1"/>
  <c r="AH186" i="1" s="1"/>
  <c r="AB187" i="1"/>
  <c r="J186" i="1"/>
  <c r="K186" i="1" s="1"/>
  <c r="L186" i="1" s="1"/>
  <c r="F187" i="1"/>
  <c r="AU186" i="1"/>
  <c r="D187" i="1"/>
  <c r="E186" i="1"/>
  <c r="AV186" i="1"/>
  <c r="J306" i="8" l="1"/>
  <c r="K306" i="8" s="1"/>
  <c r="L306" i="8" s="1"/>
  <c r="F307" i="8"/>
  <c r="D308" i="8"/>
  <c r="E307" i="8"/>
  <c r="I191" i="1"/>
  <c r="AT190" i="1"/>
  <c r="AU187" i="1"/>
  <c r="D188" i="1"/>
  <c r="E187" i="1"/>
  <c r="AV187" i="1"/>
  <c r="J187" i="1"/>
  <c r="K187" i="1" s="1"/>
  <c r="L187" i="1" s="1"/>
  <c r="F188" i="1"/>
  <c r="AF187" i="1"/>
  <c r="AG187" i="1" s="1"/>
  <c r="AH187" i="1" s="1"/>
  <c r="AB188" i="1"/>
  <c r="Z194" i="1"/>
  <c r="AA193" i="1"/>
  <c r="D309" i="8" l="1"/>
  <c r="E308" i="8"/>
  <c r="J307" i="8"/>
  <c r="K307" i="8" s="1"/>
  <c r="L307" i="8" s="1"/>
  <c r="F308" i="8"/>
  <c r="Z195" i="1"/>
  <c r="AA194" i="1"/>
  <c r="AF188" i="1"/>
  <c r="AG188" i="1" s="1"/>
  <c r="AH188" i="1" s="1"/>
  <c r="AB189" i="1"/>
  <c r="J188" i="1"/>
  <c r="K188" i="1" s="1"/>
  <c r="L188" i="1" s="1"/>
  <c r="F189" i="1"/>
  <c r="AU188" i="1"/>
  <c r="D189" i="1"/>
  <c r="E188" i="1"/>
  <c r="AV188" i="1"/>
  <c r="I192" i="1"/>
  <c r="AT191" i="1"/>
  <c r="J308" i="8" l="1"/>
  <c r="K308" i="8" s="1"/>
  <c r="L308" i="8" s="1"/>
  <c r="F309" i="8"/>
  <c r="E309" i="8"/>
  <c r="D310" i="8"/>
  <c r="AU189" i="1"/>
  <c r="D190" i="1"/>
  <c r="E189" i="1"/>
  <c r="AV189" i="1"/>
  <c r="J189" i="1"/>
  <c r="K189" i="1" s="1"/>
  <c r="L189" i="1" s="1"/>
  <c r="F190" i="1"/>
  <c r="AF189" i="1"/>
  <c r="AG189" i="1" s="1"/>
  <c r="AH189" i="1" s="1"/>
  <c r="AB190" i="1"/>
  <c r="I193" i="1"/>
  <c r="AT192" i="1"/>
  <c r="Z196" i="1"/>
  <c r="AA195" i="1"/>
  <c r="E310" i="8" l="1"/>
  <c r="D311" i="8"/>
  <c r="J309" i="8"/>
  <c r="K309" i="8" s="1"/>
  <c r="L309" i="8" s="1"/>
  <c r="F310" i="8"/>
  <c r="Z197" i="1"/>
  <c r="AA196" i="1"/>
  <c r="I194" i="1"/>
  <c r="AT193" i="1"/>
  <c r="AF190" i="1"/>
  <c r="AG190" i="1" s="1"/>
  <c r="AH190" i="1" s="1"/>
  <c r="AB191" i="1"/>
  <c r="J190" i="1"/>
  <c r="K190" i="1" s="1"/>
  <c r="L190" i="1" s="1"/>
  <c r="F191" i="1"/>
  <c r="AU190" i="1"/>
  <c r="D191" i="1"/>
  <c r="E190" i="1"/>
  <c r="AV190" i="1"/>
  <c r="F311" i="8" l="1"/>
  <c r="J310" i="8"/>
  <c r="K310" i="8" s="1"/>
  <c r="L310" i="8" s="1"/>
  <c r="D312" i="8"/>
  <c r="E311" i="8"/>
  <c r="AU191" i="1"/>
  <c r="D192" i="1"/>
  <c r="E191" i="1"/>
  <c r="AV191" i="1"/>
  <c r="J191" i="1"/>
  <c r="K191" i="1" s="1"/>
  <c r="L191" i="1" s="1"/>
  <c r="F192" i="1"/>
  <c r="AF191" i="1"/>
  <c r="AG191" i="1" s="1"/>
  <c r="AH191" i="1" s="1"/>
  <c r="AB192" i="1"/>
  <c r="I195" i="1"/>
  <c r="AT194" i="1"/>
  <c r="Z198" i="1"/>
  <c r="AA197" i="1"/>
  <c r="E312" i="8" l="1"/>
  <c r="D313" i="8"/>
  <c r="J311" i="8"/>
  <c r="K311" i="8" s="1"/>
  <c r="L311" i="8" s="1"/>
  <c r="F312" i="8"/>
  <c r="I196" i="1"/>
  <c r="AT195" i="1"/>
  <c r="AF192" i="1"/>
  <c r="AG192" i="1" s="1"/>
  <c r="AH192" i="1" s="1"/>
  <c r="AB193" i="1"/>
  <c r="J192" i="1"/>
  <c r="K192" i="1" s="1"/>
  <c r="L192" i="1" s="1"/>
  <c r="F193" i="1"/>
  <c r="Z199" i="1"/>
  <c r="AA198" i="1"/>
  <c r="AU192" i="1"/>
  <c r="D193" i="1"/>
  <c r="E192" i="1"/>
  <c r="AV192" i="1"/>
  <c r="F313" i="8" l="1"/>
  <c r="J312" i="8"/>
  <c r="K312" i="8" s="1"/>
  <c r="L312" i="8" s="1"/>
  <c r="D314" i="8"/>
  <c r="E313" i="8"/>
  <c r="Z200" i="1"/>
  <c r="AA199" i="1"/>
  <c r="AU193" i="1"/>
  <c r="D194" i="1"/>
  <c r="E193" i="1"/>
  <c r="AV193" i="1"/>
  <c r="J193" i="1"/>
  <c r="K193" i="1" s="1"/>
  <c r="L193" i="1" s="1"/>
  <c r="F194" i="1"/>
  <c r="AF193" i="1"/>
  <c r="AG193" i="1" s="1"/>
  <c r="AH193" i="1" s="1"/>
  <c r="AB194" i="1"/>
  <c r="I197" i="1"/>
  <c r="AT196" i="1"/>
  <c r="E314" i="8" l="1"/>
  <c r="D315" i="8"/>
  <c r="J313" i="8"/>
  <c r="K313" i="8" s="1"/>
  <c r="L313" i="8" s="1"/>
  <c r="F314" i="8"/>
  <c r="AF194" i="1"/>
  <c r="AG194" i="1" s="1"/>
  <c r="AH194" i="1" s="1"/>
  <c r="AB195" i="1"/>
  <c r="I198" i="1"/>
  <c r="AT197" i="1"/>
  <c r="J194" i="1"/>
  <c r="K194" i="1" s="1"/>
  <c r="L194" i="1" s="1"/>
  <c r="F195" i="1"/>
  <c r="AU194" i="1"/>
  <c r="D195" i="1"/>
  <c r="E194" i="1"/>
  <c r="AV194" i="1"/>
  <c r="Z201" i="1"/>
  <c r="AA200" i="1"/>
  <c r="F315" i="8" l="1"/>
  <c r="J314" i="8"/>
  <c r="K314" i="8" s="1"/>
  <c r="L314" i="8" s="1"/>
  <c r="E315" i="8"/>
  <c r="D316" i="8"/>
  <c r="I199" i="1"/>
  <c r="AT198" i="1"/>
  <c r="AF195" i="1"/>
  <c r="AG195" i="1" s="1"/>
  <c r="AH195" i="1" s="1"/>
  <c r="AB196" i="1"/>
  <c r="Z202" i="1"/>
  <c r="AA201" i="1"/>
  <c r="AU195" i="1"/>
  <c r="D196" i="1"/>
  <c r="E195" i="1"/>
  <c r="AV195" i="1"/>
  <c r="J195" i="1"/>
  <c r="K195" i="1" s="1"/>
  <c r="L195" i="1" s="1"/>
  <c r="F196" i="1"/>
  <c r="D317" i="8" l="1"/>
  <c r="E316" i="8"/>
  <c r="J315" i="8"/>
  <c r="K315" i="8" s="1"/>
  <c r="L315" i="8" s="1"/>
  <c r="F316" i="8"/>
  <c r="AU196" i="1"/>
  <c r="D197" i="1"/>
  <c r="E196" i="1"/>
  <c r="AV196" i="1"/>
  <c r="Z203" i="1"/>
  <c r="AA202" i="1"/>
  <c r="AF196" i="1"/>
  <c r="AG196" i="1" s="1"/>
  <c r="AH196" i="1" s="1"/>
  <c r="AB197" i="1"/>
  <c r="J196" i="1"/>
  <c r="K196" i="1" s="1"/>
  <c r="L196" i="1" s="1"/>
  <c r="F197" i="1"/>
  <c r="I200" i="1"/>
  <c r="AT199" i="1"/>
  <c r="F317" i="8" l="1"/>
  <c r="J316" i="8"/>
  <c r="K316" i="8" s="1"/>
  <c r="L316" i="8" s="1"/>
  <c r="E317" i="8"/>
  <c r="D318" i="8"/>
  <c r="I201" i="1"/>
  <c r="AT200" i="1"/>
  <c r="J197" i="1"/>
  <c r="K197" i="1" s="1"/>
  <c r="L197" i="1" s="1"/>
  <c r="F198" i="1"/>
  <c r="AF197" i="1"/>
  <c r="AG197" i="1" s="1"/>
  <c r="AH197" i="1" s="1"/>
  <c r="AB198" i="1"/>
  <c r="Z204" i="1"/>
  <c r="AA203" i="1"/>
  <c r="AU197" i="1"/>
  <c r="D198" i="1"/>
  <c r="E197" i="1"/>
  <c r="AV197" i="1"/>
  <c r="D319" i="8" l="1"/>
  <c r="E318" i="8"/>
  <c r="J317" i="8"/>
  <c r="K317" i="8" s="1"/>
  <c r="L317" i="8" s="1"/>
  <c r="F318" i="8"/>
  <c r="Z205" i="1"/>
  <c r="AA204" i="1"/>
  <c r="AU198" i="1"/>
  <c r="D199" i="1"/>
  <c r="E198" i="1"/>
  <c r="AV198" i="1"/>
  <c r="AF198" i="1"/>
  <c r="AG198" i="1" s="1"/>
  <c r="AH198" i="1" s="1"/>
  <c r="AB199" i="1"/>
  <c r="J198" i="1"/>
  <c r="K198" i="1" s="1"/>
  <c r="L198" i="1" s="1"/>
  <c r="F199" i="1"/>
  <c r="I202" i="1"/>
  <c r="AT201" i="1"/>
  <c r="F319" i="8" l="1"/>
  <c r="J318" i="8"/>
  <c r="K318" i="8" s="1"/>
  <c r="L318" i="8" s="1"/>
  <c r="E319" i="8"/>
  <c r="D320" i="8"/>
  <c r="I203" i="1"/>
  <c r="AT202" i="1"/>
  <c r="AF199" i="1"/>
  <c r="AG199" i="1" s="1"/>
  <c r="AH199" i="1" s="1"/>
  <c r="AB200" i="1"/>
  <c r="J199" i="1"/>
  <c r="K199" i="1" s="1"/>
  <c r="L199" i="1" s="1"/>
  <c r="F200" i="1"/>
  <c r="AU199" i="1"/>
  <c r="D200" i="1"/>
  <c r="E199" i="1"/>
  <c r="AV199" i="1"/>
  <c r="Z206" i="1"/>
  <c r="AA205" i="1"/>
  <c r="D321" i="8" l="1"/>
  <c r="E320" i="8"/>
  <c r="J319" i="8"/>
  <c r="K319" i="8" s="1"/>
  <c r="L319" i="8" s="1"/>
  <c r="F320" i="8"/>
  <c r="AU200" i="1"/>
  <c r="D201" i="1"/>
  <c r="E200" i="1"/>
  <c r="AV200" i="1"/>
  <c r="J200" i="1"/>
  <c r="K200" i="1" s="1"/>
  <c r="L200" i="1" s="1"/>
  <c r="F201" i="1"/>
  <c r="AF200" i="1"/>
  <c r="AG200" i="1" s="1"/>
  <c r="AH200" i="1" s="1"/>
  <c r="AB201" i="1"/>
  <c r="Z207" i="1"/>
  <c r="AA206" i="1"/>
  <c r="I204" i="1"/>
  <c r="AT203" i="1"/>
  <c r="J320" i="8" l="1"/>
  <c r="K320" i="8" s="1"/>
  <c r="L320" i="8" s="1"/>
  <c r="F321" i="8"/>
  <c r="D322" i="8"/>
  <c r="E321" i="8"/>
  <c r="I205" i="1"/>
  <c r="AT204" i="1"/>
  <c r="Z208" i="1"/>
  <c r="AA207" i="1"/>
  <c r="AF201" i="1"/>
  <c r="AG201" i="1" s="1"/>
  <c r="AH201" i="1" s="1"/>
  <c r="AB202" i="1"/>
  <c r="J201" i="1"/>
  <c r="K201" i="1" s="1"/>
  <c r="L201" i="1" s="1"/>
  <c r="F202" i="1"/>
  <c r="AU201" i="1"/>
  <c r="D202" i="1"/>
  <c r="E201" i="1"/>
  <c r="AV201" i="1"/>
  <c r="D323" i="8" l="1"/>
  <c r="E322" i="8"/>
  <c r="J321" i="8"/>
  <c r="K321" i="8" s="1"/>
  <c r="L321" i="8" s="1"/>
  <c r="F322" i="8"/>
  <c r="AU202" i="1"/>
  <c r="D203" i="1"/>
  <c r="E202" i="1"/>
  <c r="AV202" i="1"/>
  <c r="J202" i="1"/>
  <c r="K202" i="1" s="1"/>
  <c r="L202" i="1" s="1"/>
  <c r="F203" i="1"/>
  <c r="AF202" i="1"/>
  <c r="AG202" i="1" s="1"/>
  <c r="AH202" i="1" s="1"/>
  <c r="AB203" i="1"/>
  <c r="Z209" i="1"/>
  <c r="AA208" i="1"/>
  <c r="I206" i="1"/>
  <c r="AT205" i="1"/>
  <c r="J322" i="8" l="1"/>
  <c r="K322" i="8" s="1"/>
  <c r="L322" i="8" s="1"/>
  <c r="F323" i="8"/>
  <c r="E323" i="8"/>
  <c r="D324" i="8"/>
  <c r="I207" i="1"/>
  <c r="AT206" i="1"/>
  <c r="Z210" i="1"/>
  <c r="AA209" i="1"/>
  <c r="AF203" i="1"/>
  <c r="AG203" i="1" s="1"/>
  <c r="AH203" i="1" s="1"/>
  <c r="AB204" i="1"/>
  <c r="J203" i="1"/>
  <c r="K203" i="1" s="1"/>
  <c r="L203" i="1" s="1"/>
  <c r="F204" i="1"/>
  <c r="AU203" i="1"/>
  <c r="D204" i="1"/>
  <c r="E203" i="1"/>
  <c r="AV203" i="1"/>
  <c r="J323" i="8" l="1"/>
  <c r="K323" i="8" s="1"/>
  <c r="L323" i="8" s="1"/>
  <c r="F324" i="8"/>
  <c r="E324" i="8"/>
  <c r="D325" i="8"/>
  <c r="AU204" i="1"/>
  <c r="D205" i="1"/>
  <c r="E204" i="1"/>
  <c r="AV204" i="1"/>
  <c r="J204" i="1"/>
  <c r="K204" i="1" s="1"/>
  <c r="L204" i="1" s="1"/>
  <c r="F205" i="1"/>
  <c r="AF204" i="1"/>
  <c r="AG204" i="1" s="1"/>
  <c r="AH204" i="1" s="1"/>
  <c r="AB205" i="1"/>
  <c r="Z211" i="1"/>
  <c r="AA210" i="1"/>
  <c r="I208" i="1"/>
  <c r="AT207" i="1"/>
  <c r="E325" i="8" l="1"/>
  <c r="D326" i="8"/>
  <c r="F325" i="8"/>
  <c r="J324" i="8"/>
  <c r="K324" i="8" s="1"/>
  <c r="L324" i="8" s="1"/>
  <c r="AF205" i="1"/>
  <c r="AG205" i="1" s="1"/>
  <c r="AH205" i="1" s="1"/>
  <c r="AB206" i="1"/>
  <c r="J205" i="1"/>
  <c r="K205" i="1" s="1"/>
  <c r="L205" i="1" s="1"/>
  <c r="F206" i="1"/>
  <c r="Z212" i="1"/>
  <c r="AA211" i="1"/>
  <c r="AU205" i="1"/>
  <c r="D206" i="1"/>
  <c r="E205" i="1"/>
  <c r="AV205" i="1"/>
  <c r="I209" i="1"/>
  <c r="AT208" i="1"/>
  <c r="D327" i="8" l="1"/>
  <c r="E326" i="8"/>
  <c r="J325" i="8"/>
  <c r="K325" i="8" s="1"/>
  <c r="L325" i="8" s="1"/>
  <c r="F326" i="8"/>
  <c r="I210" i="1"/>
  <c r="AT209" i="1"/>
  <c r="AU206" i="1"/>
  <c r="D207" i="1"/>
  <c r="E206" i="1"/>
  <c r="AV206" i="1"/>
  <c r="Z213" i="1"/>
  <c r="AA212" i="1"/>
  <c r="J206" i="1"/>
  <c r="K206" i="1" s="1"/>
  <c r="L206" i="1" s="1"/>
  <c r="F207" i="1"/>
  <c r="AF206" i="1"/>
  <c r="AG206" i="1" s="1"/>
  <c r="AH206" i="1" s="1"/>
  <c r="AB207" i="1"/>
  <c r="J326" i="8" l="1"/>
  <c r="K326" i="8" s="1"/>
  <c r="L326" i="8" s="1"/>
  <c r="F327" i="8"/>
  <c r="E327" i="8"/>
  <c r="D328" i="8"/>
  <c r="J207" i="1"/>
  <c r="K207" i="1" s="1"/>
  <c r="L207" i="1" s="1"/>
  <c r="F208" i="1"/>
  <c r="Z214" i="1"/>
  <c r="AA213" i="1"/>
  <c r="AU207" i="1"/>
  <c r="D208" i="1"/>
  <c r="E207" i="1"/>
  <c r="AV207" i="1"/>
  <c r="AF207" i="1"/>
  <c r="AG207" i="1" s="1"/>
  <c r="AH207" i="1" s="1"/>
  <c r="AB208" i="1"/>
  <c r="I211" i="1"/>
  <c r="AT210" i="1"/>
  <c r="D329" i="8" l="1"/>
  <c r="E328" i="8"/>
  <c r="J327" i="8"/>
  <c r="K327" i="8" s="1"/>
  <c r="L327" i="8" s="1"/>
  <c r="F328" i="8"/>
  <c r="AF208" i="1"/>
  <c r="AG208" i="1" s="1"/>
  <c r="AH208" i="1" s="1"/>
  <c r="AB209" i="1"/>
  <c r="I212" i="1"/>
  <c r="AT211" i="1"/>
  <c r="Z215" i="1"/>
  <c r="AA214" i="1"/>
  <c r="AU208" i="1"/>
  <c r="D209" i="1"/>
  <c r="E208" i="1"/>
  <c r="AV208" i="1"/>
  <c r="J208" i="1"/>
  <c r="K208" i="1" s="1"/>
  <c r="L208" i="1" s="1"/>
  <c r="F209" i="1"/>
  <c r="J328" i="8" l="1"/>
  <c r="K328" i="8" s="1"/>
  <c r="L328" i="8" s="1"/>
  <c r="F329" i="8"/>
  <c r="D330" i="8"/>
  <c r="E329" i="8"/>
  <c r="AU209" i="1"/>
  <c r="D210" i="1"/>
  <c r="E209" i="1"/>
  <c r="AV209" i="1"/>
  <c r="Z216" i="1"/>
  <c r="AA215" i="1"/>
  <c r="I213" i="1"/>
  <c r="AT212" i="1"/>
  <c r="AF209" i="1"/>
  <c r="AG209" i="1" s="1"/>
  <c r="AH209" i="1" s="1"/>
  <c r="AB210" i="1"/>
  <c r="J209" i="1"/>
  <c r="K209" i="1" s="1"/>
  <c r="L209" i="1" s="1"/>
  <c r="F210" i="1"/>
  <c r="D331" i="8" l="1"/>
  <c r="E330" i="8"/>
  <c r="J329" i="8"/>
  <c r="K329" i="8" s="1"/>
  <c r="L329" i="8" s="1"/>
  <c r="F330" i="8"/>
  <c r="AF210" i="1"/>
  <c r="AG210" i="1" s="1"/>
  <c r="AH210" i="1" s="1"/>
  <c r="AB211" i="1"/>
  <c r="Z217" i="1"/>
  <c r="AA216" i="1"/>
  <c r="AU210" i="1"/>
  <c r="D211" i="1"/>
  <c r="E210" i="1"/>
  <c r="AV210" i="1"/>
  <c r="I214" i="1"/>
  <c r="AT213" i="1"/>
  <c r="J210" i="1"/>
  <c r="K210" i="1" s="1"/>
  <c r="L210" i="1" s="1"/>
  <c r="F211" i="1"/>
  <c r="J330" i="8" l="1"/>
  <c r="K330" i="8" s="1"/>
  <c r="L330" i="8" s="1"/>
  <c r="F331" i="8"/>
  <c r="E331" i="8"/>
  <c r="D332" i="8"/>
  <c r="I215" i="1"/>
  <c r="AT214" i="1"/>
  <c r="Z218" i="1"/>
  <c r="AA217" i="1"/>
  <c r="AU211" i="1"/>
  <c r="D212" i="1"/>
  <c r="E211" i="1"/>
  <c r="AV211" i="1"/>
  <c r="AF211" i="1"/>
  <c r="AG211" i="1" s="1"/>
  <c r="AH211" i="1" s="1"/>
  <c r="AB212" i="1"/>
  <c r="J211" i="1"/>
  <c r="K211" i="1" s="1"/>
  <c r="L211" i="1" s="1"/>
  <c r="F212" i="1"/>
  <c r="F332" i="8" l="1"/>
  <c r="J331" i="8"/>
  <c r="K331" i="8" s="1"/>
  <c r="L331" i="8" s="1"/>
  <c r="D333" i="8"/>
  <c r="E332" i="8"/>
  <c r="AF212" i="1"/>
  <c r="AG212" i="1" s="1"/>
  <c r="AH212" i="1" s="1"/>
  <c r="AB213" i="1"/>
  <c r="AU212" i="1"/>
  <c r="D213" i="1"/>
  <c r="E212" i="1"/>
  <c r="AV212" i="1"/>
  <c r="Z219" i="1"/>
  <c r="AA218" i="1"/>
  <c r="J212" i="1"/>
  <c r="K212" i="1" s="1"/>
  <c r="L212" i="1" s="1"/>
  <c r="F213" i="1"/>
  <c r="I216" i="1"/>
  <c r="AT215" i="1"/>
  <c r="E333" i="8" l="1"/>
  <c r="D334" i="8"/>
  <c r="F333" i="8"/>
  <c r="J332" i="8"/>
  <c r="K332" i="8" s="1"/>
  <c r="L332" i="8" s="1"/>
  <c r="J213" i="1"/>
  <c r="K213" i="1" s="1"/>
  <c r="L213" i="1" s="1"/>
  <c r="F214" i="1"/>
  <c r="Z220" i="1"/>
  <c r="AA219" i="1"/>
  <c r="AU213" i="1"/>
  <c r="D214" i="1"/>
  <c r="E213" i="1"/>
  <c r="AV213" i="1"/>
  <c r="AF213" i="1"/>
  <c r="AG213" i="1" s="1"/>
  <c r="AH213" i="1" s="1"/>
  <c r="AB214" i="1"/>
  <c r="I217" i="1"/>
  <c r="AT216" i="1"/>
  <c r="D335" i="8" l="1"/>
  <c r="E334" i="8"/>
  <c r="F334" i="8"/>
  <c r="J333" i="8"/>
  <c r="K333" i="8" s="1"/>
  <c r="L333" i="8" s="1"/>
  <c r="I218" i="1"/>
  <c r="AT217" i="1"/>
  <c r="Z221" i="1"/>
  <c r="AA220" i="1"/>
  <c r="AU214" i="1"/>
  <c r="D215" i="1"/>
  <c r="E214" i="1"/>
  <c r="AV214" i="1"/>
  <c r="J214" i="1"/>
  <c r="K214" i="1" s="1"/>
  <c r="L214" i="1" s="1"/>
  <c r="F215" i="1"/>
  <c r="AF214" i="1"/>
  <c r="AG214" i="1" s="1"/>
  <c r="AH214" i="1" s="1"/>
  <c r="AB215" i="1"/>
  <c r="J334" i="8" l="1"/>
  <c r="K334" i="8" s="1"/>
  <c r="L334" i="8" s="1"/>
  <c r="F335" i="8"/>
  <c r="E335" i="8"/>
  <c r="D336" i="8"/>
  <c r="J215" i="1"/>
  <c r="K215" i="1" s="1"/>
  <c r="L215" i="1" s="1"/>
  <c r="F216" i="1"/>
  <c r="AU215" i="1"/>
  <c r="D216" i="1"/>
  <c r="E215" i="1"/>
  <c r="AV215" i="1"/>
  <c r="Z222" i="1"/>
  <c r="AA221" i="1"/>
  <c r="AF215" i="1"/>
  <c r="AG215" i="1" s="1"/>
  <c r="AH215" i="1" s="1"/>
  <c r="AB216" i="1"/>
  <c r="I219" i="1"/>
  <c r="AT218" i="1"/>
  <c r="J335" i="8" l="1"/>
  <c r="K335" i="8" s="1"/>
  <c r="L335" i="8" s="1"/>
  <c r="F336" i="8"/>
  <c r="E336" i="8"/>
  <c r="D337" i="8"/>
  <c r="AF216" i="1"/>
  <c r="AG216" i="1" s="1"/>
  <c r="AH216" i="1" s="1"/>
  <c r="AB217" i="1"/>
  <c r="I220" i="1"/>
  <c r="AT219" i="1"/>
  <c r="Z223" i="1"/>
  <c r="AA222" i="1"/>
  <c r="AU216" i="1"/>
  <c r="D217" i="1"/>
  <c r="E216" i="1"/>
  <c r="AV216" i="1"/>
  <c r="J216" i="1"/>
  <c r="K216" i="1" s="1"/>
  <c r="L216" i="1" s="1"/>
  <c r="F217" i="1"/>
  <c r="F337" i="8" l="1"/>
  <c r="J336" i="8"/>
  <c r="K336" i="8" s="1"/>
  <c r="L336" i="8" s="1"/>
  <c r="E337" i="8"/>
  <c r="D338" i="8"/>
  <c r="AU217" i="1"/>
  <c r="D218" i="1"/>
  <c r="E217" i="1"/>
  <c r="AV217" i="1"/>
  <c r="Z224" i="1"/>
  <c r="AA223" i="1"/>
  <c r="I221" i="1"/>
  <c r="AT220" i="1"/>
  <c r="AF217" i="1"/>
  <c r="AG217" i="1" s="1"/>
  <c r="AH217" i="1" s="1"/>
  <c r="AB218" i="1"/>
  <c r="J217" i="1"/>
  <c r="K217" i="1" s="1"/>
  <c r="L217" i="1" s="1"/>
  <c r="F218" i="1"/>
  <c r="D339" i="8" l="1"/>
  <c r="E338" i="8"/>
  <c r="J337" i="8"/>
  <c r="K337" i="8" s="1"/>
  <c r="L337" i="8" s="1"/>
  <c r="F338" i="8"/>
  <c r="I222" i="1"/>
  <c r="AT221" i="1"/>
  <c r="AF218" i="1"/>
  <c r="AG218" i="1" s="1"/>
  <c r="AH218" i="1" s="1"/>
  <c r="AB219" i="1"/>
  <c r="Z225" i="1"/>
  <c r="AA224" i="1"/>
  <c r="AU218" i="1"/>
  <c r="D219" i="1"/>
  <c r="E218" i="1"/>
  <c r="AV218" i="1"/>
  <c r="J218" i="1"/>
  <c r="K218" i="1" s="1"/>
  <c r="L218" i="1" s="1"/>
  <c r="F219" i="1"/>
  <c r="J338" i="8" l="1"/>
  <c r="K338" i="8" s="1"/>
  <c r="L338" i="8" s="1"/>
  <c r="F339" i="8"/>
  <c r="E339" i="8"/>
  <c r="D340" i="8"/>
  <c r="Z226" i="1"/>
  <c r="AA225" i="1"/>
  <c r="AU219" i="1"/>
  <c r="D220" i="1"/>
  <c r="E219" i="1"/>
  <c r="AV219" i="1"/>
  <c r="AF219" i="1"/>
  <c r="AG219" i="1" s="1"/>
  <c r="AH219" i="1" s="1"/>
  <c r="AB220" i="1"/>
  <c r="J219" i="1"/>
  <c r="K219" i="1" s="1"/>
  <c r="L219" i="1" s="1"/>
  <c r="F220" i="1"/>
  <c r="I223" i="1"/>
  <c r="AT222" i="1"/>
  <c r="J339" i="8" l="1"/>
  <c r="K339" i="8" s="1"/>
  <c r="L339" i="8" s="1"/>
  <c r="F340" i="8"/>
  <c r="E340" i="8"/>
  <c r="D341" i="8"/>
  <c r="D342" i="8" s="1"/>
  <c r="I224" i="1"/>
  <c r="AT223" i="1"/>
  <c r="AF220" i="1"/>
  <c r="AG220" i="1" s="1"/>
  <c r="AH220" i="1" s="1"/>
  <c r="AB221" i="1"/>
  <c r="J220" i="1"/>
  <c r="K220" i="1" s="1"/>
  <c r="L220" i="1" s="1"/>
  <c r="F221" i="1"/>
  <c r="AU220" i="1"/>
  <c r="D221" i="1"/>
  <c r="E220" i="1"/>
  <c r="AV220" i="1"/>
  <c r="Z227" i="1"/>
  <c r="AA226" i="1"/>
  <c r="E342" i="8" l="1"/>
  <c r="D343" i="8"/>
  <c r="J340" i="8"/>
  <c r="K340" i="8" s="1"/>
  <c r="L340" i="8" s="1"/>
  <c r="F341" i="8"/>
  <c r="F342" i="8" s="1"/>
  <c r="E341" i="8"/>
  <c r="AU221" i="1"/>
  <c r="D222" i="1"/>
  <c r="E221" i="1"/>
  <c r="AV221" i="1"/>
  <c r="J221" i="1"/>
  <c r="K221" i="1" s="1"/>
  <c r="L221" i="1" s="1"/>
  <c r="F222" i="1"/>
  <c r="AF221" i="1"/>
  <c r="AG221" i="1" s="1"/>
  <c r="AH221" i="1" s="1"/>
  <c r="AB222" i="1"/>
  <c r="Z228" i="1"/>
  <c r="AA227" i="1"/>
  <c r="I225" i="1"/>
  <c r="AT224" i="1"/>
  <c r="J342" i="8" l="1"/>
  <c r="K342" i="8" s="1"/>
  <c r="L342" i="8" s="1"/>
  <c r="F343" i="8"/>
  <c r="E343" i="8"/>
  <c r="D344" i="8"/>
  <c r="J341" i="8"/>
  <c r="K341" i="8" s="1"/>
  <c r="L341" i="8" s="1"/>
  <c r="Z229" i="1"/>
  <c r="AA228" i="1"/>
  <c r="J222" i="1"/>
  <c r="K222" i="1" s="1"/>
  <c r="L222" i="1" s="1"/>
  <c r="F223" i="1"/>
  <c r="AU222" i="1"/>
  <c r="D223" i="1"/>
  <c r="E222" i="1"/>
  <c r="AV222" i="1"/>
  <c r="I226" i="1"/>
  <c r="AT225" i="1"/>
  <c r="AF222" i="1"/>
  <c r="AG222" i="1" s="1"/>
  <c r="AH222" i="1" s="1"/>
  <c r="AB223" i="1"/>
  <c r="E344" i="8" l="1"/>
  <c r="D345" i="8"/>
  <c r="F344" i="8"/>
  <c r="J343" i="8"/>
  <c r="K343" i="8" s="1"/>
  <c r="L343" i="8" s="1"/>
  <c r="J223" i="1"/>
  <c r="K223" i="1" s="1"/>
  <c r="L223" i="1" s="1"/>
  <c r="F224" i="1"/>
  <c r="AU223" i="1"/>
  <c r="D224" i="1"/>
  <c r="E223" i="1"/>
  <c r="AV223" i="1"/>
  <c r="I227" i="1"/>
  <c r="AT226" i="1"/>
  <c r="AF223" i="1"/>
  <c r="AG223" i="1" s="1"/>
  <c r="AH223" i="1" s="1"/>
  <c r="AB224" i="1"/>
  <c r="Z230" i="1"/>
  <c r="AA229" i="1"/>
  <c r="F345" i="8" l="1"/>
  <c r="J344" i="8"/>
  <c r="K344" i="8" s="1"/>
  <c r="L344" i="8" s="1"/>
  <c r="E345" i="8"/>
  <c r="D346" i="8"/>
  <c r="AU224" i="1"/>
  <c r="D225" i="1"/>
  <c r="E224" i="1"/>
  <c r="AV224" i="1"/>
  <c r="Z231" i="1"/>
  <c r="AA230" i="1"/>
  <c r="AF224" i="1"/>
  <c r="AG224" i="1" s="1"/>
  <c r="AH224" i="1" s="1"/>
  <c r="AB225" i="1"/>
  <c r="J224" i="1"/>
  <c r="K224" i="1" s="1"/>
  <c r="L224" i="1" s="1"/>
  <c r="F225" i="1"/>
  <c r="I228" i="1"/>
  <c r="AT227" i="1"/>
  <c r="D347" i="8" l="1"/>
  <c r="E346" i="8"/>
  <c r="J345" i="8"/>
  <c r="K345" i="8" s="1"/>
  <c r="L345" i="8" s="1"/>
  <c r="F346" i="8"/>
  <c r="I229" i="1"/>
  <c r="AT228" i="1"/>
  <c r="AF225" i="1"/>
  <c r="AG225" i="1" s="1"/>
  <c r="AH225" i="1" s="1"/>
  <c r="AB226" i="1"/>
  <c r="J225" i="1"/>
  <c r="K225" i="1" s="1"/>
  <c r="L225" i="1" s="1"/>
  <c r="F226" i="1"/>
  <c r="AU225" i="1"/>
  <c r="D226" i="1"/>
  <c r="E225" i="1"/>
  <c r="AV225" i="1"/>
  <c r="Z232" i="1"/>
  <c r="AA231" i="1"/>
  <c r="J346" i="8" l="1"/>
  <c r="K346" i="8" s="1"/>
  <c r="L346" i="8" s="1"/>
  <c r="F347" i="8"/>
  <c r="D348" i="8"/>
  <c r="E347" i="8"/>
  <c r="AU226" i="1"/>
  <c r="D227" i="1"/>
  <c r="E226" i="1"/>
  <c r="AV226" i="1"/>
  <c r="J226" i="1"/>
  <c r="K226" i="1" s="1"/>
  <c r="L226" i="1" s="1"/>
  <c r="F227" i="1"/>
  <c r="AF226" i="1"/>
  <c r="AG226" i="1" s="1"/>
  <c r="AH226" i="1" s="1"/>
  <c r="AB227" i="1"/>
  <c r="Z233" i="1"/>
  <c r="AA232" i="1"/>
  <c r="I230" i="1"/>
  <c r="AT229" i="1"/>
  <c r="D349" i="8" l="1"/>
  <c r="E348" i="8"/>
  <c r="J347" i="8"/>
  <c r="K347" i="8" s="1"/>
  <c r="L347" i="8" s="1"/>
  <c r="F348" i="8"/>
  <c r="Z234" i="1"/>
  <c r="AA233" i="1"/>
  <c r="I231" i="1"/>
  <c r="AT230" i="1"/>
  <c r="AF227" i="1"/>
  <c r="AG227" i="1" s="1"/>
  <c r="AH227" i="1" s="1"/>
  <c r="AB228" i="1"/>
  <c r="J227" i="1"/>
  <c r="K227" i="1" s="1"/>
  <c r="L227" i="1" s="1"/>
  <c r="F228" i="1"/>
  <c r="AU227" i="1"/>
  <c r="D228" i="1"/>
  <c r="E227" i="1"/>
  <c r="AV227" i="1"/>
  <c r="J348" i="8" l="1"/>
  <c r="K348" i="8" s="1"/>
  <c r="L348" i="8" s="1"/>
  <c r="F349" i="8"/>
  <c r="D350" i="8"/>
  <c r="E349" i="8"/>
  <c r="AU228" i="1"/>
  <c r="D229" i="1"/>
  <c r="E228" i="1"/>
  <c r="AV228" i="1"/>
  <c r="J228" i="1"/>
  <c r="K228" i="1" s="1"/>
  <c r="L228" i="1" s="1"/>
  <c r="F229" i="1"/>
  <c r="AF228" i="1"/>
  <c r="AG228" i="1" s="1"/>
  <c r="AH228" i="1" s="1"/>
  <c r="AB229" i="1"/>
  <c r="I232" i="1"/>
  <c r="AT231" i="1"/>
  <c r="Z235" i="1"/>
  <c r="AA234" i="1"/>
  <c r="J349" i="8" l="1"/>
  <c r="K349" i="8" s="1"/>
  <c r="L349" i="8" s="1"/>
  <c r="F350" i="8"/>
  <c r="D351" i="8"/>
  <c r="E350" i="8"/>
  <c r="Z236" i="1"/>
  <c r="AA235" i="1"/>
  <c r="I233" i="1"/>
  <c r="AT232" i="1"/>
  <c r="AF229" i="1"/>
  <c r="AG229" i="1" s="1"/>
  <c r="AH229" i="1" s="1"/>
  <c r="AB230" i="1"/>
  <c r="J229" i="1"/>
  <c r="K229" i="1" s="1"/>
  <c r="L229" i="1" s="1"/>
  <c r="F230" i="1"/>
  <c r="AU229" i="1"/>
  <c r="D230" i="1"/>
  <c r="E229" i="1"/>
  <c r="AV229" i="1"/>
  <c r="J350" i="8" l="1"/>
  <c r="K350" i="8" s="1"/>
  <c r="L350" i="8" s="1"/>
  <c r="F351" i="8"/>
  <c r="D352" i="8"/>
  <c r="E351" i="8"/>
  <c r="J230" i="1"/>
  <c r="K230" i="1" s="1"/>
  <c r="L230" i="1" s="1"/>
  <c r="F231" i="1"/>
  <c r="AU230" i="1"/>
  <c r="D231" i="1"/>
  <c r="E230" i="1"/>
  <c r="AV230" i="1"/>
  <c r="AF230" i="1"/>
  <c r="AG230" i="1" s="1"/>
  <c r="AH230" i="1" s="1"/>
  <c r="AB231" i="1"/>
  <c r="I234" i="1"/>
  <c r="AT233" i="1"/>
  <c r="Z237" i="1"/>
  <c r="AA236" i="1"/>
  <c r="J351" i="8" l="1"/>
  <c r="K351" i="8" s="1"/>
  <c r="L351" i="8" s="1"/>
  <c r="F352" i="8"/>
  <c r="D353" i="8"/>
  <c r="E352" i="8"/>
  <c r="I235" i="1"/>
  <c r="AT234" i="1"/>
  <c r="Z238" i="1"/>
  <c r="AA237" i="1"/>
  <c r="AF231" i="1"/>
  <c r="AG231" i="1" s="1"/>
  <c r="AH231" i="1" s="1"/>
  <c r="AB232" i="1"/>
  <c r="AU231" i="1"/>
  <c r="D232" i="1"/>
  <c r="E231" i="1"/>
  <c r="AV231" i="1"/>
  <c r="J231" i="1"/>
  <c r="K231" i="1" s="1"/>
  <c r="L231" i="1" s="1"/>
  <c r="F232" i="1"/>
  <c r="J352" i="8" l="1"/>
  <c r="K352" i="8" s="1"/>
  <c r="L352" i="8" s="1"/>
  <c r="F353" i="8"/>
  <c r="D354" i="8"/>
  <c r="E353" i="8"/>
  <c r="AU232" i="1"/>
  <c r="D233" i="1"/>
  <c r="E232" i="1"/>
  <c r="AV232" i="1"/>
  <c r="AF232" i="1"/>
  <c r="AG232" i="1" s="1"/>
  <c r="AH232" i="1" s="1"/>
  <c r="AB233" i="1"/>
  <c r="Z239" i="1"/>
  <c r="AA238" i="1"/>
  <c r="J232" i="1"/>
  <c r="K232" i="1" s="1"/>
  <c r="L232" i="1" s="1"/>
  <c r="F233" i="1"/>
  <c r="I236" i="1"/>
  <c r="AT235" i="1"/>
  <c r="J353" i="8" l="1"/>
  <c r="K353" i="8" s="1"/>
  <c r="L353" i="8" s="1"/>
  <c r="F354" i="8"/>
  <c r="D355" i="8"/>
  <c r="E354" i="8"/>
  <c r="J233" i="1"/>
  <c r="K233" i="1" s="1"/>
  <c r="L233" i="1" s="1"/>
  <c r="F234" i="1"/>
  <c r="I237" i="1"/>
  <c r="AT236" i="1"/>
  <c r="AF233" i="1"/>
  <c r="AG233" i="1" s="1"/>
  <c r="AH233" i="1" s="1"/>
  <c r="AB234" i="1"/>
  <c r="AU233" i="1"/>
  <c r="D234" i="1"/>
  <c r="E233" i="1"/>
  <c r="AV233" i="1"/>
  <c r="Z240" i="1"/>
  <c r="AA239" i="1"/>
  <c r="J354" i="8" l="1"/>
  <c r="K354" i="8" s="1"/>
  <c r="L354" i="8" s="1"/>
  <c r="F355" i="8"/>
  <c r="D356" i="8"/>
  <c r="E355" i="8"/>
  <c r="Z241" i="1"/>
  <c r="AA240" i="1"/>
  <c r="AF234" i="1"/>
  <c r="AG234" i="1" s="1"/>
  <c r="AH234" i="1" s="1"/>
  <c r="AB235" i="1"/>
  <c r="I238" i="1"/>
  <c r="AT237" i="1"/>
  <c r="AU234" i="1"/>
  <c r="D235" i="1"/>
  <c r="E234" i="1"/>
  <c r="AV234" i="1"/>
  <c r="J234" i="1"/>
  <c r="K234" i="1" s="1"/>
  <c r="L234" i="1" s="1"/>
  <c r="F235" i="1"/>
  <c r="J355" i="8" l="1"/>
  <c r="K355" i="8" s="1"/>
  <c r="L355" i="8" s="1"/>
  <c r="F356" i="8"/>
  <c r="D357" i="8"/>
  <c r="E356" i="8"/>
  <c r="AU235" i="1"/>
  <c r="D236" i="1"/>
  <c r="E235" i="1"/>
  <c r="AV235" i="1"/>
  <c r="AF235" i="1"/>
  <c r="AG235" i="1" s="1"/>
  <c r="AH235" i="1" s="1"/>
  <c r="AB236" i="1"/>
  <c r="I239" i="1"/>
  <c r="AT238" i="1"/>
  <c r="J235" i="1"/>
  <c r="K235" i="1" s="1"/>
  <c r="L235" i="1" s="1"/>
  <c r="F236" i="1"/>
  <c r="Z242" i="1"/>
  <c r="AA241" i="1"/>
  <c r="J356" i="8" l="1"/>
  <c r="K356" i="8" s="1"/>
  <c r="L356" i="8" s="1"/>
  <c r="F357" i="8"/>
  <c r="E357" i="8"/>
  <c r="J236" i="1"/>
  <c r="K236" i="1" s="1"/>
  <c r="L236" i="1" s="1"/>
  <c r="F237" i="1"/>
  <c r="Z243" i="1"/>
  <c r="AA242" i="1"/>
  <c r="AF236" i="1"/>
  <c r="AG236" i="1" s="1"/>
  <c r="AH236" i="1" s="1"/>
  <c r="AB237" i="1"/>
  <c r="AU236" i="1"/>
  <c r="D237" i="1"/>
  <c r="E236" i="1"/>
  <c r="AV236" i="1"/>
  <c r="I240" i="1"/>
  <c r="AT239" i="1"/>
  <c r="J357" i="8" l="1"/>
  <c r="K357" i="8" s="1"/>
  <c r="L357" i="8" s="1"/>
  <c r="I241" i="1"/>
  <c r="AT240" i="1"/>
  <c r="AU237" i="1"/>
  <c r="D238" i="1"/>
  <c r="E237" i="1"/>
  <c r="AV237" i="1"/>
  <c r="AF237" i="1"/>
  <c r="AG237" i="1" s="1"/>
  <c r="AH237" i="1" s="1"/>
  <c r="AB238" i="1"/>
  <c r="Z244" i="1"/>
  <c r="AA243" i="1"/>
  <c r="J237" i="1"/>
  <c r="K237" i="1" s="1"/>
  <c r="L237" i="1" s="1"/>
  <c r="F238" i="1"/>
  <c r="Z245" i="1" l="1"/>
  <c r="AA244" i="1"/>
  <c r="AF238" i="1"/>
  <c r="AG238" i="1" s="1"/>
  <c r="AH238" i="1" s="1"/>
  <c r="AB239" i="1"/>
  <c r="AU238" i="1"/>
  <c r="D239" i="1"/>
  <c r="E238" i="1"/>
  <c r="AV238" i="1"/>
  <c r="J238" i="1"/>
  <c r="K238" i="1" s="1"/>
  <c r="L238" i="1" s="1"/>
  <c r="F239" i="1"/>
  <c r="I242" i="1"/>
  <c r="AT241" i="1"/>
  <c r="I243" i="1" l="1"/>
  <c r="AT242" i="1"/>
  <c r="AF239" i="1"/>
  <c r="AG239" i="1" s="1"/>
  <c r="AH239" i="1" s="1"/>
  <c r="AB240" i="1"/>
  <c r="AU239" i="1"/>
  <c r="D240" i="1"/>
  <c r="E239" i="1"/>
  <c r="AV239" i="1"/>
  <c r="J239" i="1"/>
  <c r="K239" i="1" s="1"/>
  <c r="L239" i="1" s="1"/>
  <c r="F240" i="1"/>
  <c r="Z246" i="1"/>
  <c r="AA245" i="1"/>
  <c r="AF240" i="1" l="1"/>
  <c r="AG240" i="1" s="1"/>
  <c r="AH240" i="1" s="1"/>
  <c r="AB241" i="1"/>
  <c r="Z247" i="1"/>
  <c r="AA246" i="1"/>
  <c r="J240" i="1"/>
  <c r="K240" i="1" s="1"/>
  <c r="L240" i="1" s="1"/>
  <c r="F241" i="1"/>
  <c r="AU240" i="1"/>
  <c r="D241" i="1"/>
  <c r="E240" i="1"/>
  <c r="AV240" i="1"/>
  <c r="I244" i="1"/>
  <c r="AT243" i="1"/>
  <c r="Z248" i="1" l="1"/>
  <c r="AA247" i="1"/>
  <c r="I245" i="1"/>
  <c r="AT244" i="1"/>
  <c r="AU241" i="1"/>
  <c r="D242" i="1"/>
  <c r="E241" i="1"/>
  <c r="AV241" i="1"/>
  <c r="J241" i="1"/>
  <c r="K241" i="1" s="1"/>
  <c r="L241" i="1" s="1"/>
  <c r="F242" i="1"/>
  <c r="AF241" i="1"/>
  <c r="AG241" i="1" s="1"/>
  <c r="AH241" i="1" s="1"/>
  <c r="AB242" i="1"/>
  <c r="J242" i="1" l="1"/>
  <c r="K242" i="1" s="1"/>
  <c r="L242" i="1" s="1"/>
  <c r="F243" i="1"/>
  <c r="AU242" i="1"/>
  <c r="D243" i="1"/>
  <c r="E242" i="1"/>
  <c r="AV242" i="1"/>
  <c r="I246" i="1"/>
  <c r="AT245" i="1"/>
  <c r="AF242" i="1"/>
  <c r="AG242" i="1" s="1"/>
  <c r="AH242" i="1" s="1"/>
  <c r="AB243" i="1"/>
  <c r="Z249" i="1"/>
  <c r="AA248" i="1"/>
  <c r="Z250" i="1" l="1"/>
  <c r="AA249" i="1"/>
  <c r="AU243" i="1"/>
  <c r="D244" i="1"/>
  <c r="E243" i="1"/>
  <c r="AV243" i="1"/>
  <c r="J243" i="1"/>
  <c r="K243" i="1" s="1"/>
  <c r="L243" i="1" s="1"/>
  <c r="F244" i="1"/>
  <c r="AF243" i="1"/>
  <c r="AG243" i="1" s="1"/>
  <c r="AH243" i="1" s="1"/>
  <c r="AB244" i="1"/>
  <c r="I247" i="1"/>
  <c r="AT246" i="1"/>
  <c r="AF244" i="1" l="1"/>
  <c r="AG244" i="1" s="1"/>
  <c r="AH244" i="1" s="1"/>
  <c r="AB245" i="1"/>
  <c r="I248" i="1"/>
  <c r="AT247" i="1"/>
  <c r="J244" i="1"/>
  <c r="K244" i="1" s="1"/>
  <c r="L244" i="1" s="1"/>
  <c r="F245" i="1"/>
  <c r="AU244" i="1"/>
  <c r="D245" i="1"/>
  <c r="E244" i="1"/>
  <c r="AV244" i="1"/>
  <c r="Z251" i="1"/>
  <c r="AA250" i="1"/>
  <c r="I249" i="1" l="1"/>
  <c r="AT248" i="1"/>
  <c r="AF245" i="1"/>
  <c r="AG245" i="1" s="1"/>
  <c r="AH245" i="1" s="1"/>
  <c r="AB246" i="1"/>
  <c r="Z252" i="1"/>
  <c r="AA251" i="1"/>
  <c r="AU245" i="1"/>
  <c r="D246" i="1"/>
  <c r="E245" i="1"/>
  <c r="AV245" i="1"/>
  <c r="J245" i="1"/>
  <c r="K245" i="1" s="1"/>
  <c r="L245" i="1" s="1"/>
  <c r="F246" i="1"/>
  <c r="AU246" i="1" l="1"/>
  <c r="D247" i="1"/>
  <c r="E246" i="1"/>
  <c r="AV246" i="1"/>
  <c r="Z253" i="1"/>
  <c r="AA252" i="1"/>
  <c r="AF246" i="1"/>
  <c r="AG246" i="1" s="1"/>
  <c r="AH246" i="1" s="1"/>
  <c r="AB247" i="1"/>
  <c r="J246" i="1"/>
  <c r="K246" i="1" s="1"/>
  <c r="L246" i="1" s="1"/>
  <c r="F247" i="1"/>
  <c r="I250" i="1"/>
  <c r="AT249" i="1"/>
  <c r="I251" i="1" l="1"/>
  <c r="AT250" i="1"/>
  <c r="J247" i="1"/>
  <c r="K247" i="1" s="1"/>
  <c r="L247" i="1" s="1"/>
  <c r="F248" i="1"/>
  <c r="AF247" i="1"/>
  <c r="AG247" i="1" s="1"/>
  <c r="AH247" i="1" s="1"/>
  <c r="AB248" i="1"/>
  <c r="Z254" i="1"/>
  <c r="AA253" i="1"/>
  <c r="AU247" i="1"/>
  <c r="D248" i="1"/>
  <c r="E247" i="1"/>
  <c r="AV247" i="1"/>
  <c r="Z255" i="1" l="1"/>
  <c r="AA254" i="1"/>
  <c r="AU248" i="1"/>
  <c r="D249" i="1"/>
  <c r="E248" i="1"/>
  <c r="AV248" i="1"/>
  <c r="AF248" i="1"/>
  <c r="AG248" i="1" s="1"/>
  <c r="AH248" i="1" s="1"/>
  <c r="AB249" i="1"/>
  <c r="J248" i="1"/>
  <c r="K248" i="1" s="1"/>
  <c r="L248" i="1" s="1"/>
  <c r="F249" i="1"/>
  <c r="I252" i="1"/>
  <c r="AT251" i="1"/>
  <c r="J249" i="1" l="1"/>
  <c r="K249" i="1" s="1"/>
  <c r="L249" i="1" s="1"/>
  <c r="F250" i="1"/>
  <c r="I253" i="1"/>
  <c r="AT252" i="1"/>
  <c r="AF249" i="1"/>
  <c r="AG249" i="1" s="1"/>
  <c r="AH249" i="1" s="1"/>
  <c r="AB250" i="1"/>
  <c r="AU249" i="1"/>
  <c r="D250" i="1"/>
  <c r="E249" i="1"/>
  <c r="AV249" i="1"/>
  <c r="Z256" i="1"/>
  <c r="AA255" i="1"/>
  <c r="I254" i="1" l="1"/>
  <c r="AT253" i="1"/>
  <c r="J250" i="1"/>
  <c r="K250" i="1" s="1"/>
  <c r="L250" i="1" s="1"/>
  <c r="F251" i="1"/>
  <c r="Z257" i="1"/>
  <c r="AA256" i="1"/>
  <c r="AU250" i="1"/>
  <c r="D251" i="1"/>
  <c r="E250" i="1"/>
  <c r="AV250" i="1"/>
  <c r="AF250" i="1"/>
  <c r="AG250" i="1" s="1"/>
  <c r="AH250" i="1" s="1"/>
  <c r="AB251" i="1"/>
  <c r="Z258" i="1" l="1"/>
  <c r="AA257" i="1"/>
  <c r="J251" i="1"/>
  <c r="K251" i="1" s="1"/>
  <c r="L251" i="1" s="1"/>
  <c r="F252" i="1"/>
  <c r="AU251" i="1"/>
  <c r="D252" i="1"/>
  <c r="E251" i="1"/>
  <c r="AV251" i="1"/>
  <c r="AF251" i="1"/>
  <c r="AG251" i="1" s="1"/>
  <c r="AH251" i="1" s="1"/>
  <c r="AB252" i="1"/>
  <c r="I255" i="1"/>
  <c r="AT254" i="1"/>
  <c r="AF252" i="1" l="1"/>
  <c r="AG252" i="1" s="1"/>
  <c r="AH252" i="1" s="1"/>
  <c r="AB253" i="1"/>
  <c r="J252" i="1"/>
  <c r="K252" i="1" s="1"/>
  <c r="L252" i="1" s="1"/>
  <c r="F253" i="1"/>
  <c r="AU252" i="1"/>
  <c r="D253" i="1"/>
  <c r="E252" i="1"/>
  <c r="AV252" i="1"/>
  <c r="I256" i="1"/>
  <c r="AT255" i="1"/>
  <c r="Z259" i="1"/>
  <c r="AA258" i="1"/>
  <c r="Z260" i="1" l="1"/>
  <c r="AA259" i="1"/>
  <c r="I257" i="1"/>
  <c r="AT256" i="1"/>
  <c r="AU253" i="1"/>
  <c r="D254" i="1"/>
  <c r="E253" i="1"/>
  <c r="AV253" i="1"/>
  <c r="J253" i="1"/>
  <c r="K253" i="1" s="1"/>
  <c r="L253" i="1" s="1"/>
  <c r="F254" i="1"/>
  <c r="AF253" i="1"/>
  <c r="AG253" i="1" s="1"/>
  <c r="AH253" i="1" s="1"/>
  <c r="AB254" i="1"/>
  <c r="J254" i="1" l="1"/>
  <c r="K254" i="1" s="1"/>
  <c r="L254" i="1" s="1"/>
  <c r="F255" i="1"/>
  <c r="AU254" i="1"/>
  <c r="D255" i="1"/>
  <c r="E254" i="1"/>
  <c r="AV254" i="1"/>
  <c r="I258" i="1"/>
  <c r="AT257" i="1"/>
  <c r="AF254" i="1"/>
  <c r="AG254" i="1" s="1"/>
  <c r="AH254" i="1" s="1"/>
  <c r="AB255" i="1"/>
  <c r="Z261" i="1"/>
  <c r="AA260" i="1"/>
  <c r="Z262" i="1" l="1"/>
  <c r="AA261" i="1"/>
  <c r="AU255" i="1"/>
  <c r="D256" i="1"/>
  <c r="E255" i="1"/>
  <c r="AV255" i="1"/>
  <c r="J255" i="1"/>
  <c r="K255" i="1" s="1"/>
  <c r="L255" i="1" s="1"/>
  <c r="F256" i="1"/>
  <c r="AF255" i="1"/>
  <c r="AG255" i="1" s="1"/>
  <c r="AH255" i="1" s="1"/>
  <c r="AB256" i="1"/>
  <c r="I259" i="1"/>
  <c r="AT258" i="1"/>
  <c r="I260" i="1" l="1"/>
  <c r="AT259" i="1"/>
  <c r="J256" i="1"/>
  <c r="K256" i="1" s="1"/>
  <c r="L256" i="1" s="1"/>
  <c r="F257" i="1"/>
  <c r="AF256" i="1"/>
  <c r="AG256" i="1" s="1"/>
  <c r="AH256" i="1" s="1"/>
  <c r="AB257" i="1"/>
  <c r="AU256" i="1"/>
  <c r="D257" i="1"/>
  <c r="E256" i="1"/>
  <c r="AV256" i="1"/>
  <c r="Z263" i="1"/>
  <c r="AA262" i="1"/>
  <c r="Z264" i="1" l="1"/>
  <c r="AA263" i="1"/>
  <c r="AU257" i="1"/>
  <c r="D258" i="1"/>
  <c r="E257" i="1"/>
  <c r="AV257" i="1"/>
  <c r="AF257" i="1"/>
  <c r="AG257" i="1" s="1"/>
  <c r="AH257" i="1" s="1"/>
  <c r="AB258" i="1"/>
  <c r="J257" i="1"/>
  <c r="K257" i="1" s="1"/>
  <c r="L257" i="1" s="1"/>
  <c r="F258" i="1"/>
  <c r="I261" i="1"/>
  <c r="AT260" i="1"/>
  <c r="I262" i="1" l="1"/>
  <c r="AT261" i="1"/>
  <c r="J258" i="1"/>
  <c r="K258" i="1" s="1"/>
  <c r="L258" i="1" s="1"/>
  <c r="F259" i="1"/>
  <c r="AF258" i="1"/>
  <c r="AG258" i="1" s="1"/>
  <c r="AH258" i="1" s="1"/>
  <c r="AB259" i="1"/>
  <c r="AU258" i="1"/>
  <c r="D259" i="1"/>
  <c r="E258" i="1"/>
  <c r="AV258" i="1"/>
  <c r="Z265" i="1"/>
  <c r="AA264" i="1"/>
  <c r="AF259" i="1" l="1"/>
  <c r="AG259" i="1" s="1"/>
  <c r="AH259" i="1" s="1"/>
  <c r="AB260" i="1"/>
  <c r="J259" i="1"/>
  <c r="K259" i="1" s="1"/>
  <c r="L259" i="1" s="1"/>
  <c r="F260" i="1"/>
  <c r="Z266" i="1"/>
  <c r="AA265" i="1"/>
  <c r="AU259" i="1"/>
  <c r="D260" i="1"/>
  <c r="E259" i="1"/>
  <c r="AV259" i="1"/>
  <c r="I263" i="1"/>
  <c r="AT262" i="1"/>
  <c r="Z267" i="1" l="1"/>
  <c r="AA266" i="1"/>
  <c r="AU260" i="1"/>
  <c r="D261" i="1"/>
  <c r="E260" i="1"/>
  <c r="AV260" i="1"/>
  <c r="AF260" i="1"/>
  <c r="AG260" i="1" s="1"/>
  <c r="AH260" i="1" s="1"/>
  <c r="AB261" i="1"/>
  <c r="I264" i="1"/>
  <c r="AT263" i="1"/>
  <c r="J260" i="1"/>
  <c r="K260" i="1" s="1"/>
  <c r="L260" i="1" s="1"/>
  <c r="F261" i="1"/>
  <c r="I265" i="1" l="1"/>
  <c r="AT264" i="1"/>
  <c r="AF261" i="1"/>
  <c r="AG261" i="1" s="1"/>
  <c r="AH261" i="1" s="1"/>
  <c r="AB262" i="1"/>
  <c r="AU261" i="1"/>
  <c r="D262" i="1"/>
  <c r="E261" i="1"/>
  <c r="AV261" i="1"/>
  <c r="J261" i="1"/>
  <c r="K261" i="1" s="1"/>
  <c r="L261" i="1" s="1"/>
  <c r="F262" i="1"/>
  <c r="Z268" i="1"/>
  <c r="AA267" i="1"/>
  <c r="Z269" i="1" l="1"/>
  <c r="AA268" i="1"/>
  <c r="J262" i="1"/>
  <c r="K262" i="1" s="1"/>
  <c r="L262" i="1" s="1"/>
  <c r="F263" i="1"/>
  <c r="AU262" i="1"/>
  <c r="D263" i="1"/>
  <c r="E262" i="1"/>
  <c r="AV262" i="1"/>
  <c r="AF262" i="1"/>
  <c r="AG262" i="1" s="1"/>
  <c r="AH262" i="1" s="1"/>
  <c r="AB263" i="1"/>
  <c r="I266" i="1"/>
  <c r="AT265" i="1"/>
  <c r="AF263" i="1" l="1"/>
  <c r="AG263" i="1" s="1"/>
  <c r="AH263" i="1" s="1"/>
  <c r="AB264" i="1"/>
  <c r="J263" i="1"/>
  <c r="K263" i="1" s="1"/>
  <c r="L263" i="1" s="1"/>
  <c r="F264" i="1"/>
  <c r="AU263" i="1"/>
  <c r="D264" i="1"/>
  <c r="E263" i="1"/>
  <c r="AV263" i="1"/>
  <c r="I267" i="1"/>
  <c r="AT266" i="1"/>
  <c r="Z270" i="1"/>
  <c r="AA269" i="1"/>
  <c r="Z271" i="1" l="1"/>
  <c r="AA270" i="1"/>
  <c r="I268" i="1"/>
  <c r="AT267" i="1"/>
  <c r="AU264" i="1"/>
  <c r="D265" i="1"/>
  <c r="E264" i="1"/>
  <c r="AV264" i="1"/>
  <c r="J264" i="1"/>
  <c r="K264" i="1" s="1"/>
  <c r="L264" i="1" s="1"/>
  <c r="F265" i="1"/>
  <c r="AF264" i="1"/>
  <c r="AG264" i="1" s="1"/>
  <c r="AH264" i="1" s="1"/>
  <c r="AB265" i="1"/>
  <c r="AU265" i="1" l="1"/>
  <c r="D266" i="1"/>
  <c r="E265" i="1"/>
  <c r="AV265" i="1"/>
  <c r="J265" i="1"/>
  <c r="K265" i="1" s="1"/>
  <c r="L265" i="1" s="1"/>
  <c r="F266" i="1"/>
  <c r="I269" i="1"/>
  <c r="AT268" i="1"/>
  <c r="AF265" i="1"/>
  <c r="AG265" i="1" s="1"/>
  <c r="AH265" i="1" s="1"/>
  <c r="AB266" i="1"/>
  <c r="Z272" i="1"/>
  <c r="AA271" i="1"/>
  <c r="AF266" i="1" l="1"/>
  <c r="AG266" i="1" s="1"/>
  <c r="AH266" i="1" s="1"/>
  <c r="AB267" i="1"/>
  <c r="Z273" i="1"/>
  <c r="AA272" i="1"/>
  <c r="I270" i="1"/>
  <c r="AT269" i="1"/>
  <c r="J266" i="1"/>
  <c r="K266" i="1" s="1"/>
  <c r="L266" i="1" s="1"/>
  <c r="F267" i="1"/>
  <c r="AU266" i="1"/>
  <c r="D267" i="1"/>
  <c r="E266" i="1"/>
  <c r="AV266" i="1"/>
  <c r="AU267" i="1" l="1"/>
  <c r="D268" i="1"/>
  <c r="E267" i="1"/>
  <c r="AV267" i="1"/>
  <c r="J267" i="1"/>
  <c r="K267" i="1" s="1"/>
  <c r="L267" i="1" s="1"/>
  <c r="F268" i="1"/>
  <c r="Z274" i="1"/>
  <c r="AA273" i="1"/>
  <c r="I271" i="1"/>
  <c r="AT270" i="1"/>
  <c r="AF267" i="1"/>
  <c r="AG267" i="1" s="1"/>
  <c r="AH267" i="1" s="1"/>
  <c r="AB268" i="1"/>
  <c r="I272" i="1" l="1"/>
  <c r="AT271" i="1"/>
  <c r="Z275" i="1"/>
  <c r="AA274" i="1"/>
  <c r="J268" i="1"/>
  <c r="K268" i="1" s="1"/>
  <c r="L268" i="1" s="1"/>
  <c r="F269" i="1"/>
  <c r="AU268" i="1"/>
  <c r="D269" i="1"/>
  <c r="E268" i="1"/>
  <c r="AV268" i="1"/>
  <c r="AF268" i="1"/>
  <c r="AG268" i="1" s="1"/>
  <c r="AH268" i="1" s="1"/>
  <c r="AB269" i="1"/>
  <c r="AU269" i="1" l="1"/>
  <c r="D270" i="1"/>
  <c r="E269" i="1"/>
  <c r="AV269" i="1"/>
  <c r="J269" i="1"/>
  <c r="K269" i="1" s="1"/>
  <c r="L269" i="1" s="1"/>
  <c r="F270" i="1"/>
  <c r="Z276" i="1"/>
  <c r="AA275" i="1"/>
  <c r="AF269" i="1"/>
  <c r="AG269" i="1" s="1"/>
  <c r="AH269" i="1" s="1"/>
  <c r="AB270" i="1"/>
  <c r="I273" i="1"/>
  <c r="AT272" i="1"/>
  <c r="AF270" i="1" l="1"/>
  <c r="AG270" i="1" s="1"/>
  <c r="AH270" i="1" s="1"/>
  <c r="AB271" i="1"/>
  <c r="Z277" i="1"/>
  <c r="AA276" i="1"/>
  <c r="J270" i="1"/>
  <c r="K270" i="1" s="1"/>
  <c r="L270" i="1" s="1"/>
  <c r="F271" i="1"/>
  <c r="I274" i="1"/>
  <c r="AT273" i="1"/>
  <c r="AU270" i="1"/>
  <c r="D271" i="1"/>
  <c r="E270" i="1"/>
  <c r="AV270" i="1"/>
  <c r="AU271" i="1" l="1"/>
  <c r="D272" i="1"/>
  <c r="E271" i="1"/>
  <c r="AV271" i="1"/>
  <c r="I275" i="1"/>
  <c r="AT274" i="1"/>
  <c r="J271" i="1"/>
  <c r="K271" i="1" s="1"/>
  <c r="L271" i="1" s="1"/>
  <c r="F272" i="1"/>
  <c r="Z278" i="1"/>
  <c r="AA277" i="1"/>
  <c r="AF271" i="1"/>
  <c r="AG271" i="1" s="1"/>
  <c r="AH271" i="1" s="1"/>
  <c r="AB272" i="1"/>
  <c r="Z279" i="1" l="1"/>
  <c r="AA278" i="1"/>
  <c r="J272" i="1"/>
  <c r="K272" i="1" s="1"/>
  <c r="L272" i="1" s="1"/>
  <c r="F273" i="1"/>
  <c r="I276" i="1"/>
  <c r="AT275" i="1"/>
  <c r="AU272" i="1"/>
  <c r="D273" i="1"/>
  <c r="E272" i="1"/>
  <c r="AV272" i="1"/>
  <c r="AF272" i="1"/>
  <c r="AG272" i="1" s="1"/>
  <c r="AH272" i="1" s="1"/>
  <c r="AB273" i="1"/>
  <c r="AU273" i="1" l="1"/>
  <c r="D274" i="1"/>
  <c r="E273" i="1"/>
  <c r="AV273" i="1"/>
  <c r="J273" i="1"/>
  <c r="K273" i="1" s="1"/>
  <c r="L273" i="1" s="1"/>
  <c r="F274" i="1"/>
  <c r="I277" i="1"/>
  <c r="AT276" i="1"/>
  <c r="AF273" i="1"/>
  <c r="AG273" i="1" s="1"/>
  <c r="AH273" i="1" s="1"/>
  <c r="AB274" i="1"/>
  <c r="Z280" i="1"/>
  <c r="AA279" i="1"/>
  <c r="AA280" i="1" l="1"/>
  <c r="Z281" i="1"/>
  <c r="J274" i="1"/>
  <c r="K274" i="1" s="1"/>
  <c r="L274" i="1" s="1"/>
  <c r="F275" i="1"/>
  <c r="AU274" i="1"/>
  <c r="D275" i="1"/>
  <c r="E274" i="1"/>
  <c r="AV274" i="1"/>
  <c r="AF274" i="1"/>
  <c r="AG274" i="1" s="1"/>
  <c r="AH274" i="1" s="1"/>
  <c r="AB275" i="1"/>
  <c r="I278" i="1"/>
  <c r="AT277" i="1"/>
  <c r="AA281" i="1" l="1"/>
  <c r="AU281" i="1"/>
  <c r="J290" i="2" s="1"/>
  <c r="Z282" i="1"/>
  <c r="AV281" i="1"/>
  <c r="K290" i="2" s="1"/>
  <c r="I279" i="1"/>
  <c r="AT278" i="1"/>
  <c r="AF275" i="1"/>
  <c r="AG275" i="1" s="1"/>
  <c r="AH275" i="1" s="1"/>
  <c r="AB276" i="1"/>
  <c r="AU275" i="1"/>
  <c r="D276" i="1"/>
  <c r="E275" i="1"/>
  <c r="AV275" i="1"/>
  <c r="J275" i="1"/>
  <c r="K275" i="1" s="1"/>
  <c r="L275" i="1" s="1"/>
  <c r="F276" i="1"/>
  <c r="AA282" i="1" l="1"/>
  <c r="Z283" i="1"/>
  <c r="AU282" i="1"/>
  <c r="J291" i="2" s="1"/>
  <c r="AV282" i="1"/>
  <c r="K291" i="2" s="1"/>
  <c r="J276" i="1"/>
  <c r="K276" i="1" s="1"/>
  <c r="L276" i="1" s="1"/>
  <c r="F277" i="1"/>
  <c r="AF276" i="1"/>
  <c r="AG276" i="1" s="1"/>
  <c r="AH276" i="1" s="1"/>
  <c r="AB277" i="1"/>
  <c r="AU276" i="1"/>
  <c r="D277" i="1"/>
  <c r="E276" i="1"/>
  <c r="AV276" i="1"/>
  <c r="I280" i="1"/>
  <c r="AT279" i="1"/>
  <c r="I288" i="2" s="1"/>
  <c r="AA283" i="1" l="1"/>
  <c r="Z284" i="1"/>
  <c r="AU283" i="1"/>
  <c r="J292" i="2" s="1"/>
  <c r="AV283" i="1"/>
  <c r="K292" i="2" s="1"/>
  <c r="AT280" i="1"/>
  <c r="AU277" i="1"/>
  <c r="D278" i="1"/>
  <c r="E277" i="1"/>
  <c r="AV277" i="1"/>
  <c r="AF277" i="1"/>
  <c r="AG277" i="1" s="1"/>
  <c r="AH277" i="1" s="1"/>
  <c r="AB278" i="1"/>
  <c r="J277" i="1"/>
  <c r="K277" i="1" s="1"/>
  <c r="L277" i="1" s="1"/>
  <c r="F278" i="1"/>
  <c r="O4" i="3" l="1"/>
  <c r="I289" i="2"/>
  <c r="AA284" i="1"/>
  <c r="Z285" i="1"/>
  <c r="AU284" i="1"/>
  <c r="J293" i="2" s="1"/>
  <c r="AV284" i="1"/>
  <c r="K293" i="2" s="1"/>
  <c r="J278" i="1"/>
  <c r="K278" i="1" s="1"/>
  <c r="L278" i="1" s="1"/>
  <c r="F279" i="1"/>
  <c r="AF278" i="1"/>
  <c r="AG278" i="1" s="1"/>
  <c r="AH278" i="1" s="1"/>
  <c r="AB279" i="1"/>
  <c r="AU278" i="1"/>
  <c r="D279" i="1"/>
  <c r="E278" i="1"/>
  <c r="AV278" i="1"/>
  <c r="AU285" i="1" l="1"/>
  <c r="J294" i="2" s="1"/>
  <c r="AA285" i="1"/>
  <c r="Z286" i="1"/>
  <c r="AV285" i="1"/>
  <c r="K294" i="2" s="1"/>
  <c r="AU279" i="1"/>
  <c r="J288" i="2" s="1"/>
  <c r="D280" i="1"/>
  <c r="E279" i="1"/>
  <c r="AV279" i="1"/>
  <c r="K288" i="2" s="1"/>
  <c r="AF279" i="1"/>
  <c r="AG279" i="1" s="1"/>
  <c r="AH279" i="1" s="1"/>
  <c r="AB280" i="1"/>
  <c r="AB281" i="1" s="1"/>
  <c r="J279" i="1"/>
  <c r="K279" i="1" s="1"/>
  <c r="L279" i="1" s="1"/>
  <c r="F280" i="1"/>
  <c r="AF281" i="1" l="1"/>
  <c r="AG281" i="1" s="1"/>
  <c r="AH281" i="1" s="1"/>
  <c r="AB282" i="1"/>
  <c r="Z287" i="1"/>
  <c r="AA286" i="1"/>
  <c r="AU286" i="1"/>
  <c r="J295" i="2" s="1"/>
  <c r="AV286" i="1"/>
  <c r="K295" i="2" s="1"/>
  <c r="AF280" i="1"/>
  <c r="AG280" i="1" s="1"/>
  <c r="AH280" i="1" s="1"/>
  <c r="J280" i="1"/>
  <c r="K280" i="1" s="1"/>
  <c r="L280" i="1" s="1"/>
  <c r="O6" i="3"/>
  <c r="AU280" i="1"/>
  <c r="E280" i="1"/>
  <c r="O6" i="4" s="1"/>
  <c r="AV280" i="1"/>
  <c r="K289" i="2" s="1"/>
  <c r="AA287" i="1" l="1"/>
  <c r="AU287" i="1"/>
  <c r="J296" i="2" s="1"/>
  <c r="Z288" i="1"/>
  <c r="AV287" i="1"/>
  <c r="K296" i="2" s="1"/>
  <c r="J289" i="2"/>
  <c r="AF282" i="1"/>
  <c r="AG282" i="1" s="1"/>
  <c r="AH282" i="1" s="1"/>
  <c r="AB283" i="1"/>
  <c r="AA288" i="1" l="1"/>
  <c r="Z289" i="1"/>
  <c r="AU288" i="1"/>
  <c r="J297" i="2" s="1"/>
  <c r="AV288" i="1"/>
  <c r="K297" i="2" s="1"/>
  <c r="AF283" i="1"/>
  <c r="AG283" i="1" s="1"/>
  <c r="AH283" i="1" s="1"/>
  <c r="AB284" i="1"/>
  <c r="AF284" i="1" l="1"/>
  <c r="AG284" i="1" s="1"/>
  <c r="AH284" i="1" s="1"/>
  <c r="AB285" i="1"/>
  <c r="AA289" i="1"/>
  <c r="Z290" i="1"/>
  <c r="AU289" i="1"/>
  <c r="J298" i="2" s="1"/>
  <c r="AV289" i="1"/>
  <c r="K298" i="2" s="1"/>
  <c r="AA290" i="1" l="1"/>
  <c r="AU290" i="1"/>
  <c r="J299" i="2" s="1"/>
  <c r="Z291" i="1"/>
  <c r="AV290" i="1"/>
  <c r="K299" i="2" s="1"/>
  <c r="AF285" i="1"/>
  <c r="AG285" i="1" s="1"/>
  <c r="AH285" i="1" s="1"/>
  <c r="AB286" i="1"/>
  <c r="AF286" i="1" l="1"/>
  <c r="AG286" i="1" s="1"/>
  <c r="AH286" i="1" s="1"/>
  <c r="AB287" i="1"/>
  <c r="AA291" i="1"/>
  <c r="AU291" i="1"/>
  <c r="J300" i="2" s="1"/>
  <c r="Z292" i="1"/>
  <c r="AV291" i="1"/>
  <c r="K300" i="2" s="1"/>
  <c r="AA292" i="1" l="1"/>
  <c r="Z293" i="1"/>
  <c r="AU292" i="1"/>
  <c r="J301" i="2" s="1"/>
  <c r="AV292" i="1"/>
  <c r="K301" i="2" s="1"/>
  <c r="AF287" i="1"/>
  <c r="AG287" i="1" s="1"/>
  <c r="AH287" i="1" s="1"/>
  <c r="AB288" i="1"/>
  <c r="AF288" i="1" l="1"/>
  <c r="AG288" i="1" s="1"/>
  <c r="AH288" i="1" s="1"/>
  <c r="AB289" i="1"/>
  <c r="AA293" i="1"/>
  <c r="AU293" i="1"/>
  <c r="J302" i="2" s="1"/>
  <c r="Z294" i="1"/>
  <c r="AV293" i="1"/>
  <c r="K302" i="2" s="1"/>
  <c r="AA294" i="1" l="1"/>
  <c r="Z295" i="1"/>
  <c r="AU294" i="1"/>
  <c r="J303" i="2" s="1"/>
  <c r="AV294" i="1"/>
  <c r="K303" i="2" s="1"/>
  <c r="AF289" i="1"/>
  <c r="AG289" i="1" s="1"/>
  <c r="AH289" i="1" s="1"/>
  <c r="AB290" i="1"/>
  <c r="AB291" i="1" l="1"/>
  <c r="AF290" i="1"/>
  <c r="AG290" i="1" s="1"/>
  <c r="AH290" i="1" s="1"/>
  <c r="AA295" i="1"/>
  <c r="AU295" i="1"/>
  <c r="J304" i="2" s="1"/>
  <c r="Z296" i="1"/>
  <c r="AV295" i="1"/>
  <c r="K304" i="2" s="1"/>
  <c r="Z297" i="1" l="1"/>
  <c r="AU296" i="1"/>
  <c r="J305" i="2" s="1"/>
  <c r="AA296" i="1"/>
  <c r="AV296" i="1"/>
  <c r="K305" i="2" s="1"/>
  <c r="AB292" i="1"/>
  <c r="AF291" i="1"/>
  <c r="AG291" i="1" s="1"/>
  <c r="AH291" i="1" s="1"/>
  <c r="AF292" i="1" l="1"/>
  <c r="AG292" i="1" s="1"/>
  <c r="AH292" i="1" s="1"/>
  <c r="AB293" i="1"/>
  <c r="AU297" i="1"/>
  <c r="J306" i="2" s="1"/>
  <c r="AA297" i="1"/>
  <c r="Z298" i="1"/>
  <c r="AV297" i="1"/>
  <c r="K306" i="2" s="1"/>
  <c r="AA298" i="1" l="1"/>
  <c r="Z299" i="1"/>
  <c r="AU298" i="1"/>
  <c r="J307" i="2" s="1"/>
  <c r="AV298" i="1"/>
  <c r="K307" i="2" s="1"/>
  <c r="AF293" i="1"/>
  <c r="AG293" i="1" s="1"/>
  <c r="AH293" i="1" s="1"/>
  <c r="AB294" i="1"/>
  <c r="AF294" i="1" l="1"/>
  <c r="AG294" i="1" s="1"/>
  <c r="AH294" i="1" s="1"/>
  <c r="AB295" i="1"/>
  <c r="AA299" i="1"/>
  <c r="Z300" i="1"/>
  <c r="AU299" i="1"/>
  <c r="J308" i="2" s="1"/>
  <c r="AV299" i="1"/>
  <c r="K308" i="2" s="1"/>
  <c r="AB296" i="1" l="1"/>
  <c r="AF295" i="1"/>
  <c r="AG295" i="1" s="1"/>
  <c r="AH295" i="1" s="1"/>
  <c r="AA300" i="1"/>
  <c r="AU300" i="1"/>
  <c r="J309" i="2" s="1"/>
  <c r="Z301" i="1"/>
  <c r="AV300" i="1"/>
  <c r="K309" i="2" s="1"/>
  <c r="AA301" i="1" l="1"/>
  <c r="AU301" i="1"/>
  <c r="J310" i="2" s="1"/>
  <c r="Z302" i="1"/>
  <c r="AV301" i="1"/>
  <c r="K310" i="2" s="1"/>
  <c r="AF296" i="1"/>
  <c r="AG296" i="1" s="1"/>
  <c r="AH296" i="1" s="1"/>
  <c r="AB297" i="1"/>
  <c r="AF297" i="1" l="1"/>
  <c r="AG297" i="1" s="1"/>
  <c r="AH297" i="1" s="1"/>
  <c r="AB298" i="1"/>
  <c r="AA302" i="1"/>
  <c r="AU302" i="1"/>
  <c r="J311" i="2" s="1"/>
  <c r="Z303" i="1"/>
  <c r="AV302" i="1"/>
  <c r="K311" i="2" s="1"/>
  <c r="AA303" i="1" l="1"/>
  <c r="Z304" i="1"/>
  <c r="AU303" i="1"/>
  <c r="J312" i="2" s="1"/>
  <c r="AV303" i="1"/>
  <c r="K312" i="2" s="1"/>
  <c r="AF298" i="1"/>
  <c r="AG298" i="1" s="1"/>
  <c r="AH298" i="1" s="1"/>
  <c r="AB299" i="1"/>
  <c r="AF299" i="1" l="1"/>
  <c r="AG299" i="1" s="1"/>
  <c r="AH299" i="1" s="1"/>
  <c r="AB300" i="1"/>
  <c r="AA304" i="1"/>
  <c r="Z305" i="1"/>
  <c r="AU304" i="1"/>
  <c r="J313" i="2" s="1"/>
  <c r="AV304" i="1"/>
  <c r="K313" i="2" s="1"/>
  <c r="AA305" i="1" l="1"/>
  <c r="Z306" i="1"/>
  <c r="AU305" i="1"/>
  <c r="J314" i="2" s="1"/>
  <c r="AV305" i="1"/>
  <c r="K314" i="2" s="1"/>
  <c r="AF300" i="1"/>
  <c r="AG300" i="1" s="1"/>
  <c r="AH300" i="1" s="1"/>
  <c r="AB301" i="1"/>
  <c r="AF301" i="1" l="1"/>
  <c r="AG301" i="1" s="1"/>
  <c r="AH301" i="1" s="1"/>
  <c r="AB302" i="1"/>
  <c r="AA306" i="1"/>
  <c r="Z307" i="1"/>
  <c r="AU306" i="1"/>
  <c r="AV306" i="1"/>
  <c r="AF302" i="1" l="1"/>
  <c r="AG302" i="1" s="1"/>
  <c r="AH302" i="1" s="1"/>
  <c r="AB303" i="1"/>
  <c r="AA307" i="1"/>
  <c r="Z308" i="1"/>
  <c r="AU307" i="1"/>
  <c r="AV307" i="1"/>
  <c r="AA308" i="1" l="1"/>
  <c r="AU308" i="1"/>
  <c r="Z309" i="1"/>
  <c r="AV308" i="1"/>
  <c r="AF303" i="1"/>
  <c r="AG303" i="1" s="1"/>
  <c r="AH303" i="1" s="1"/>
  <c r="AB304" i="1"/>
  <c r="AF304" i="1" l="1"/>
  <c r="AG304" i="1" s="1"/>
  <c r="AH304" i="1" s="1"/>
  <c r="AB305" i="1"/>
  <c r="AA309" i="1"/>
  <c r="Z310" i="1"/>
  <c r="AU309" i="1"/>
  <c r="AV309" i="1"/>
  <c r="AA310" i="1" l="1"/>
  <c r="AU310" i="1"/>
  <c r="O4" i="4" s="1"/>
  <c r="AV310" i="1"/>
  <c r="AF305" i="1"/>
  <c r="AG305" i="1" s="1"/>
  <c r="AH305" i="1" s="1"/>
  <c r="AB306" i="1"/>
  <c r="AB307" i="1" l="1"/>
  <c r="AF306" i="1"/>
  <c r="AG306" i="1" s="1"/>
  <c r="AH306" i="1" s="1"/>
  <c r="P6" i="4"/>
  <c r="Q6" i="4" s="1"/>
  <c r="Q4" i="4" s="1"/>
  <c r="O3" i="4"/>
  <c r="Q3" i="4" s="1"/>
  <c r="O3" i="3"/>
  <c r="Q3" i="3" s="1"/>
  <c r="AB308" i="1" l="1"/>
  <c r="AF307" i="1"/>
  <c r="AG307" i="1" s="1"/>
  <c r="AH307" i="1" s="1"/>
  <c r="AF308" i="1" l="1"/>
  <c r="AG308" i="1" s="1"/>
  <c r="AH308" i="1" s="1"/>
  <c r="AB309" i="1"/>
  <c r="AF309" i="1" l="1"/>
  <c r="AG309" i="1" s="1"/>
  <c r="AH309" i="1" s="1"/>
  <c r="AB310" i="1"/>
  <c r="AF310" i="1" l="1"/>
  <c r="AG310" i="1" s="1"/>
  <c r="AH310" i="1" s="1"/>
  <c r="P6" i="3"/>
  <c r="Q5" i="3" s="1"/>
  <c r="Q4" i="3" s="1"/>
</calcChain>
</file>

<file path=xl/sharedStrings.xml><?xml version="1.0" encoding="utf-8"?>
<sst xmlns="http://schemas.openxmlformats.org/spreadsheetml/2006/main" count="613" uniqueCount="144">
  <si>
    <t>Альтитуда</t>
  </si>
  <si>
    <t>MD</t>
  </si>
  <si>
    <t>INC</t>
  </si>
  <si>
    <t>AZ</t>
  </si>
  <si>
    <t>TVD</t>
  </si>
  <si>
    <t>TVDSS</t>
  </si>
  <si>
    <t>С/Ю</t>
  </si>
  <si>
    <t>З/В</t>
  </si>
  <si>
    <t>Y</t>
  </si>
  <si>
    <t>X</t>
  </si>
  <si>
    <t>ClsDisp</t>
  </si>
  <si>
    <t>ClsAz</t>
  </si>
  <si>
    <t>Vsectn</t>
  </si>
  <si>
    <t>dMD</t>
  </si>
  <si>
    <t>dInc</t>
  </si>
  <si>
    <t>dAzim</t>
  </si>
  <si>
    <t>BF</t>
  </si>
  <si>
    <t>b</t>
  </si>
  <si>
    <t>dTVD</t>
  </si>
  <si>
    <t>dN/S</t>
  </si>
  <si>
    <t>dE/W</t>
  </si>
  <si>
    <t>Отходы</t>
  </si>
  <si>
    <t>Азимут вертикальной секции</t>
  </si>
  <si>
    <t>Куст</t>
  </si>
  <si>
    <t>Скважина</t>
  </si>
  <si>
    <t>Прямоугольные кординаты</t>
  </si>
  <si>
    <t>Y (широта)</t>
  </si>
  <si>
    <t>по горизонтали</t>
  </si>
  <si>
    <t>по вертикали</t>
  </si>
  <si>
    <t>общий</t>
  </si>
  <si>
    <t>Месторождение</t>
  </si>
  <si>
    <t>Географические</t>
  </si>
  <si>
    <t>Геомагнитная модель:</t>
  </si>
  <si>
    <t>Дата геомагнитных данных</t>
  </si>
  <si>
    <t>Направление на Север</t>
  </si>
  <si>
    <t>Напряженность геомагнитного поля (Btotal) [нТл]:</t>
  </si>
  <si>
    <t>Магнитное наклонение (Dip) [град]:</t>
  </si>
  <si>
    <t>Угол схождения меридианов [град]:</t>
  </si>
  <si>
    <t>Напряженность гравитационного поля [G]</t>
  </si>
  <si>
    <t xml:space="preserve">Глубина 
по стволу (м) </t>
  </si>
  <si>
    <t>Скорректированные значения</t>
  </si>
  <si>
    <t>Траектория ННБ</t>
  </si>
  <si>
    <t>Разница</t>
  </si>
  <si>
    <t>Комментарии</t>
  </si>
  <si>
    <t>Зенитный
угол (град)</t>
  </si>
  <si>
    <t>∆ Зенитный угол (град)</t>
  </si>
  <si>
    <t>По
горизонтали (м)</t>
  </si>
  <si>
    <t>По 
вертикали (м)</t>
  </si>
  <si>
    <t>Общий (м)</t>
  </si>
  <si>
    <t>Месторождение:</t>
  </si>
  <si>
    <t>Куст:</t>
  </si>
  <si>
    <t>Скважина:</t>
  </si>
  <si>
    <t>Альтитуда точки отсчета:</t>
  </si>
  <si>
    <t>Система координат:</t>
  </si>
  <si>
    <t>Широта:</t>
  </si>
  <si>
    <t>Долгота:</t>
  </si>
  <si>
    <t>N/Y [м]:</t>
  </si>
  <si>
    <t>E/X [м]:</t>
  </si>
  <si>
    <t>Дата геомагнитных данных:</t>
  </si>
  <si>
    <t>Направление на север:</t>
  </si>
  <si>
    <t>(град)</t>
  </si>
  <si>
    <t xml:space="preserve">Азимут
Магнитный </t>
  </si>
  <si>
    <t>Азимут</t>
  </si>
  <si>
    <t xml:space="preserve">∆ Азимут </t>
  </si>
  <si>
    <t>IGiRGI</t>
  </si>
  <si>
    <t>Данные подрядчика по ННБ</t>
  </si>
  <si>
    <t xml:space="preserve">X   (долгота) </t>
  </si>
  <si>
    <t>DLS</t>
  </si>
  <si>
    <t>Поправки</t>
  </si>
  <si>
    <t>Bias X</t>
  </si>
  <si>
    <t>Bias Y</t>
  </si>
  <si>
    <t>Bias Z</t>
  </si>
  <si>
    <t>Scale X</t>
  </si>
  <si>
    <t xml:space="preserve">Scale Y </t>
  </si>
  <si>
    <t>Scale Z</t>
  </si>
  <si>
    <t>не трогать</t>
  </si>
  <si>
    <t>Общая поправка на магнитный азимут</t>
  </si>
  <si>
    <t>м</t>
  </si>
  <si>
    <t>ННБ</t>
  </si>
  <si>
    <t>Ю/С</t>
  </si>
  <si>
    <t>В/З</t>
  </si>
  <si>
    <t>Данные для комментария</t>
  </si>
  <si>
    <t>Отсутсвуют данные датчика акселерометра</t>
  </si>
  <si>
    <t>Отсутсвуют данные датчика магнитометра</t>
  </si>
  <si>
    <t>Некорректный замер. Интерполяция углов</t>
  </si>
  <si>
    <t>Некоректный замер. Интерполяция Азимутального угла</t>
  </si>
  <si>
    <t>Отсутсвуют данные осевых замеров. Интерполяция</t>
  </si>
  <si>
    <t>Отсутствуют данные замеров инклинометра. Взято значение подрядчика по ННБ</t>
  </si>
  <si>
    <t>Магнитное склонение:</t>
  </si>
  <si>
    <t>Азимут
вертикальной
секции</t>
  </si>
  <si>
    <t>Зенит</t>
  </si>
  <si>
    <t>/\ Incl</t>
  </si>
  <si>
    <t>/\ Azi</t>
  </si>
  <si>
    <t>Рейс</t>
  </si>
  <si>
    <t>Начало секции</t>
  </si>
  <si>
    <t>Крайний замер</t>
  </si>
  <si>
    <t>Кондуктор</t>
  </si>
  <si>
    <t>Транспортная секция</t>
  </si>
  <si>
    <t>Горизонтальная секция</t>
  </si>
  <si>
    <t>Боковой ствол 1</t>
  </si>
  <si>
    <t>Боковой ствол 2</t>
  </si>
  <si>
    <t>Боковой ствол 3</t>
  </si>
  <si>
    <t>широта                              (N)</t>
  </si>
  <si>
    <t>долгота                             (E )</t>
  </si>
  <si>
    <t>AZ ( как и в расчетах)</t>
  </si>
  <si>
    <t>Исключена из многоточечного анализа данных</t>
  </si>
  <si>
    <t>Географический</t>
  </si>
  <si>
    <t>динамика</t>
  </si>
  <si>
    <t>IGiRGI + Дин</t>
  </si>
  <si>
    <t>Смена КНБК</t>
  </si>
  <si>
    <t>Достигнут проектный забой</t>
  </si>
  <si>
    <t>Новый рейс</t>
  </si>
  <si>
    <t>Статические замеры</t>
  </si>
  <si>
    <t>Динамические замеры</t>
  </si>
  <si>
    <t>Y
 (широта)</t>
  </si>
  <si>
    <t xml:space="preserve">X
   (долгота) </t>
  </si>
  <si>
    <t>Секция</t>
  </si>
  <si>
    <t>Пилот 1</t>
  </si>
  <si>
    <t>Пилот 2</t>
  </si>
  <si>
    <t>Работа с файлом расчеты</t>
  </si>
  <si>
    <t>материнский ствол</t>
  </si>
  <si>
    <t>1. Нелья удалять никакие из уже имеющихся данных в таблице.</t>
  </si>
  <si>
    <t>3. При получении ошибки ДЕЛ/0 перепроверьте внесенные данные - значения  "сверху" и "снизу" не должно быть идентичным. Добавьте к значению + 0.0001 и ошибка должна пропасть.</t>
  </si>
  <si>
    <t xml:space="preserve">6. Наименование Листа плановой траетории должно соответсвовать наименованию файлу полученной траетории с актуальной датой </t>
  </si>
  <si>
    <t>7. В столбе секция указывается текущая секция находящаяся в бурении</t>
  </si>
  <si>
    <r>
      <t xml:space="preserve">8. При смене КНБК </t>
    </r>
    <r>
      <rPr>
        <b/>
        <sz val="11"/>
        <color theme="1"/>
        <rFont val="Calibri"/>
        <family val="2"/>
        <charset val="204"/>
        <scheme val="minor"/>
      </rPr>
      <t>первый замер снятый с новой КНБК</t>
    </r>
    <r>
      <rPr>
        <sz val="11"/>
        <color theme="1"/>
        <rFont val="Calibri"/>
        <family val="2"/>
        <charset val="204"/>
        <scheme val="minor"/>
      </rPr>
      <t xml:space="preserve"> помечается "Смена КНБК" в столбце секция</t>
    </r>
  </si>
  <si>
    <t>2. При неверном заполнении удаление на листе "Данные" осужествляется строками, где рабочую область составляют столбцы A,B,C; W,X,Y;AX,AY,AZ,BA,BB,BC; все остальные данные выбираются из раскрывающегося списка</t>
  </si>
  <si>
    <t>4. При некорректном отображении графиков проверьте также правильность указанных глубин. Особенно в плановой траектории</t>
  </si>
  <si>
    <t>Направление</t>
  </si>
  <si>
    <t>Магнитное склонение  [град]:</t>
  </si>
  <si>
    <t>Общая  поправка на магнитный азимут [град]:</t>
  </si>
  <si>
    <t>9. При работе с горизонтальной проекцией вызникает провлема с не верной стороной отхода, а именно ошибосное наименование "левее"/ "правее". В таком случае может помочь полное удаление фомулы в ячейке Q5 и после сохранения документа повторная вствка ее на место.</t>
  </si>
  <si>
    <t>10. При работе с горизонтальной проекцией если проблема не решилась с помощью п.9 следует частично из формулы в ячейке Q5 удалить выделенный интервал :</t>
  </si>
  <si>
    <t>5. При работе с данными динамическими инклинометра траектория ИГиРГИ заполняется на  IGIRGI_CI -исправленный</t>
  </si>
  <si>
    <t>P.S. Все замечания и предложения по файлу расчеты прошу направлять на почту I_Nosan@igirgi.su или доносить в личной беседе</t>
  </si>
  <si>
    <t>Стороннее магнитное влияние. Интерполяция Азимутального угла</t>
  </si>
  <si>
    <t>им. Малыка</t>
  </si>
  <si>
    <t>2Ю</t>
  </si>
  <si>
    <t>5009-2</t>
  </si>
  <si>
    <t>58° 46' 41.492"N</t>
  </si>
  <si>
    <t>74° 06' 22.174"E</t>
  </si>
  <si>
    <t>BGGM 2022</t>
  </si>
  <si>
    <t>Условная система</t>
  </si>
  <si>
    <t>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</si>
</sst>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"/>
    <numFmt numFmtId="167" formatCode="0.00000"/>
    <numFmt numFmtId="168" formatCode="0.00000000"/>
  </numFmts>
  <fonts count="2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  <font>
      <sz val="11"/>
      <name val="Segoe UI"/>
      <family val="2"/>
      <charset val="204"/>
    </font>
    <font>
      <sz val="11"/>
      <color theme="1"/>
      <name val="Franklin Gothic Demi Cond"/>
      <family val="2"/>
      <charset val="204"/>
    </font>
    <font>
      <b/>
      <sz val="11"/>
      <color theme="1"/>
      <name val="Franklin Gothic Demi Cond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indexed="18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D106"/>
        <bgColor indexed="64"/>
      </patternFill>
    </fill>
    <fill>
      <patternFill patternType="solid">
        <fgColor rgb="FF3D464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2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6D106"/>
      </left>
      <right/>
      <top/>
      <bottom/>
      <diagonal/>
    </border>
    <border>
      <left/>
      <right style="thick">
        <color rgb="FFF6D106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17" fillId="0" borderId="0"/>
    <xf numFmtId="0" fontId="18" fillId="0" borderId="0"/>
    <xf numFmtId="0" fontId="19" fillId="0" borderId="0"/>
    <xf numFmtId="0" fontId="20" fillId="0" borderId="0" applyAlignment="0">
      <alignment vertical="top" wrapText="1"/>
      <protection locked="0"/>
    </xf>
    <xf numFmtId="0" fontId="19" fillId="0" borderId="0"/>
    <xf numFmtId="0" fontId="19" fillId="0" borderId="0"/>
    <xf numFmtId="0" fontId="18" fillId="0" borderId="0"/>
    <xf numFmtId="0" fontId="18" fillId="0" borderId="0"/>
  </cellStyleXfs>
  <cellXfs count="190">
    <xf numFmtId="0" fontId="0" fillId="0" borderId="0" xfId="0"/>
    <xf numFmtId="0" fontId="0" fillId="0" borderId="0" xfId="0" applyBorder="1"/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0" xfId="0" applyNumberFormat="1" applyFont="1" applyFill="1" applyBorder="1" applyAlignment="1">
      <alignment horizontal="center"/>
    </xf>
    <xf numFmtId="14" fontId="5" fillId="3" borderId="10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1" fillId="0" borderId="0" xfId="0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 applyAlignment="1">
      <alignment horizontal="center" vertical="center"/>
    </xf>
    <xf numFmtId="2" fontId="0" fillId="0" borderId="0" xfId="0" applyNumberFormat="1" applyBorder="1"/>
    <xf numFmtId="0" fontId="5" fillId="2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3" xfId="0" applyNumberFormat="1" applyBorder="1"/>
    <xf numFmtId="2" fontId="1" fillId="0" borderId="1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2" fontId="8" fillId="0" borderId="19" xfId="0" applyNumberFormat="1" applyFont="1" applyFill="1" applyBorder="1" applyAlignment="1">
      <alignment horizontal="center" vertical="top" readingOrder="1"/>
    </xf>
    <xf numFmtId="2" fontId="9" fillId="0" borderId="1" xfId="0" applyNumberFormat="1" applyFont="1" applyFill="1" applyBorder="1" applyAlignment="1" applyProtection="1">
      <alignment horizontal="center" vertical="center"/>
    </xf>
    <xf numFmtId="2" fontId="10" fillId="0" borderId="1" xfId="0" applyNumberFormat="1" applyFont="1" applyFill="1" applyBorder="1" applyAlignment="1">
      <alignment horizontal="right" vertical="center"/>
    </xf>
    <xf numFmtId="2" fontId="7" fillId="0" borderId="1" xfId="0" applyNumberFormat="1" applyFont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right" vertical="center"/>
    </xf>
    <xf numFmtId="0" fontId="12" fillId="0" borderId="12" xfId="0" applyFont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9" borderId="0" xfId="0" applyFill="1"/>
    <xf numFmtId="2" fontId="0" fillId="9" borderId="0" xfId="0" applyNumberFormat="1" applyFill="1"/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6" fontId="0" fillId="7" borderId="1" xfId="0" applyNumberFormat="1" applyFont="1" applyFill="1" applyBorder="1" applyAlignment="1">
      <alignment horizontal="center" vertical="center" wrapText="1"/>
    </xf>
    <xf numFmtId="0" fontId="14" fillId="11" borderId="20" xfId="0" applyFont="1" applyFill="1" applyBorder="1" applyAlignment="1" applyProtection="1">
      <alignment horizontal="center" vertical="center"/>
    </xf>
    <xf numFmtId="0" fontId="15" fillId="11" borderId="0" xfId="0" applyFont="1" applyFill="1" applyBorder="1" applyAlignment="1" applyProtection="1">
      <alignment vertical="center"/>
    </xf>
    <xf numFmtId="0" fontId="15" fillId="12" borderId="0" xfId="0" applyFont="1" applyFill="1" applyBorder="1" applyAlignment="1" applyProtection="1">
      <alignment vertical="center"/>
    </xf>
    <xf numFmtId="0" fontId="15" fillId="8" borderId="0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vertical="center"/>
    </xf>
    <xf numFmtId="0" fontId="0" fillId="8" borderId="0" xfId="0" applyFill="1"/>
    <xf numFmtId="0" fontId="16" fillId="11" borderId="0" xfId="0" applyFont="1" applyFill="1" applyBorder="1" applyAlignment="1" applyProtection="1">
      <alignment vertical="center"/>
    </xf>
    <xf numFmtId="2" fontId="5" fillId="3" borderId="1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5" fillId="3" borderId="10" xfId="0" quotePrefix="1" applyNumberFormat="1" applyFont="1" applyFill="1" applyBorder="1" applyAlignment="1">
      <alignment horizontal="center" vertical="center"/>
    </xf>
    <xf numFmtId="2" fontId="20" fillId="13" borderId="1" xfId="4" applyNumberFormat="1" applyFill="1" applyBorder="1" applyAlignment="1">
      <alignment horizontal="center" vertical="center"/>
      <protection locked="0"/>
    </xf>
    <xf numFmtId="2" fontId="20" fillId="13" borderId="1" xfId="4" applyNumberFormat="1" applyFill="1" applyBorder="1" applyAlignment="1">
      <alignment horizontal="center" vertical="center"/>
      <protection locked="0"/>
    </xf>
    <xf numFmtId="2" fontId="20" fillId="13" borderId="1" xfId="4" applyNumberFormat="1" applyFill="1" applyBorder="1" applyAlignment="1">
      <alignment horizontal="center" vertical="center"/>
      <protection locked="0"/>
    </xf>
    <xf numFmtId="165" fontId="5" fillId="5" borderId="10" xfId="0" applyNumberFormat="1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10" fillId="0" borderId="5" xfId="0" applyNumberFormat="1" applyFont="1" applyFill="1" applyBorder="1" applyAlignment="1">
      <alignment horizontal="right" vertical="center"/>
    </xf>
    <xf numFmtId="2" fontId="10" fillId="5" borderId="5" xfId="0" applyNumberFormat="1" applyFont="1" applyFill="1" applyBorder="1" applyAlignment="1">
      <alignment horizontal="right" vertical="center"/>
    </xf>
    <xf numFmtId="2" fontId="11" fillId="0" borderId="5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vertical="center"/>
    </xf>
    <xf numFmtId="2" fontId="6" fillId="3" borderId="10" xfId="0" applyNumberFormat="1" applyFont="1" applyFill="1" applyBorder="1" applyAlignment="1">
      <alignment horizontal="center"/>
    </xf>
    <xf numFmtId="0" fontId="5" fillId="2" borderId="28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0" fontId="5" fillId="14" borderId="33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14" fontId="5" fillId="14" borderId="35" xfId="0" applyNumberFormat="1" applyFont="1" applyFill="1" applyBorder="1" applyAlignment="1">
      <alignment horizontal="center" vertical="center"/>
    </xf>
    <xf numFmtId="0" fontId="5" fillId="14" borderId="3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vertical="center"/>
    </xf>
    <xf numFmtId="2" fontId="0" fillId="5" borderId="36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2" fontId="0" fillId="5" borderId="32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5" fillId="14" borderId="35" xfId="0" applyNumberFormat="1" applyFont="1" applyFill="1" applyBorder="1" applyAlignment="1">
      <alignment horizontal="center" vertical="center"/>
    </xf>
    <xf numFmtId="2" fontId="0" fillId="4" borderId="0" xfId="0" applyNumberFormat="1" applyFill="1"/>
    <xf numFmtId="0" fontId="1" fillId="0" borderId="37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4" xfId="0" applyBorder="1"/>
    <xf numFmtId="0" fontId="1" fillId="0" borderId="3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5" fillId="14" borderId="3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166" fontId="0" fillId="7" borderId="2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Border="1"/>
    <xf numFmtId="2" fontId="8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11" borderId="0" xfId="0" applyFont="1" applyFill="1" applyBorder="1" applyAlignment="1" applyProtection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 vertical="center"/>
    </xf>
    <xf numFmtId="0" fontId="16" fillId="11" borderId="0" xfId="0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0" fontId="0" fillId="5" borderId="22" xfId="0" applyFill="1" applyBorder="1" applyAlignment="1">
      <alignment horizontal="center"/>
    </xf>
  </cellXfs>
  <cellStyles count="9">
    <cellStyle name="Normal 12" xfId="7"/>
    <cellStyle name="Normal 2" xfId="2"/>
    <cellStyle name="Normal 2 2" xfId="6"/>
    <cellStyle name="Normal 3" xfId="3"/>
    <cellStyle name="Normal 3 2" xfId="8"/>
    <cellStyle name="Обычный" xfId="0" builtinId="0"/>
    <cellStyle name="Обычный 2" xfId="1"/>
    <cellStyle name="Обычный 3" xfId="4"/>
    <cellStyle name="Обычный 4" xfId="5"/>
  </cellStyles>
  <dxfs count="23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0.00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2" defaultTableStyle="TableStyleMedium2" defaultPivotStyle="PivotStyleLight16">
    <tableStyle name="Стиль сводной таблицы 1" table="0" count="0"/>
    <tableStyle name="Стиль таблицы 1" pivot="0" count="0"/>
  </tableStyles>
  <colors>
    <mruColors>
      <color rgb="FFDE80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Горизонтальная проекция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4611418029997E-2"/>
          <c:y val="5.6519057202521629E-2"/>
          <c:w val="0.86933431469519584"/>
          <c:h val="0.85142957888314807"/>
        </c:manualLayout>
      </c:layout>
      <c:scatterChart>
        <c:scatterStyle val="smoothMarker"/>
        <c:varyColors val="0"/>
        <c:ser>
          <c:idx val="2"/>
          <c:order val="0"/>
          <c:tx>
            <c:v>Плановая траектория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'Rev4.4 17.04.2023'!$G$4:$G$11944</c:f>
              <c:numCache>
                <c:formatCode>0.00</c:formatCode>
                <c:ptCount val="11941"/>
                <c:pt idx="0">
                  <c:v>0</c:v>
                </c:pt>
                <c:pt idx="1">
                  <c:v>-3.0136814183080098E-2</c:v>
                </c:pt>
                <c:pt idx="2">
                  <c:v>-5.6419682823147119E-2</c:v>
                </c:pt>
                <c:pt idx="3">
                  <c:v>-6.6979200608713263E-2</c:v>
                </c:pt>
                <c:pt idx="4">
                  <c:v>-5.6847901071303601E-2</c:v>
                </c:pt>
                <c:pt idx="5">
                  <c:v>-4.2027962158932168E-2</c:v>
                </c:pt>
                <c:pt idx="6">
                  <c:v>-4.1029579697222984E-2</c:v>
                </c:pt>
                <c:pt idx="7">
                  <c:v>-5.292915067076908E-2</c:v>
                </c:pt>
                <c:pt idx="8">
                  <c:v>-5.2937620939909044E-2</c:v>
                </c:pt>
                <c:pt idx="9">
                  <c:v>-1.9846985689894493E-2</c:v>
                </c:pt>
                <c:pt idx="10">
                  <c:v>3.319983888690127E-2</c:v>
                </c:pt>
                <c:pt idx="11">
                  <c:v>8.7888253575934716E-2</c:v>
                </c:pt>
                <c:pt idx="12">
                  <c:v>0.15239066321708439</c:v>
                </c:pt>
                <c:pt idx="13">
                  <c:v>0.22763306145770607</c:v>
                </c:pt>
                <c:pt idx="14">
                  <c:v>0.31355867896580308</c:v>
                </c:pt>
                <c:pt idx="15">
                  <c:v>0.42229309199891596</c:v>
                </c:pt>
                <c:pt idx="16">
                  <c:v>0.56022710430091427</c:v>
                </c:pt>
                <c:pt idx="17">
                  <c:v>0.72506214434468219</c:v>
                </c:pt>
                <c:pt idx="18">
                  <c:v>0.91121505988352869</c:v>
                </c:pt>
                <c:pt idx="19">
                  <c:v>1.1122159535203091</c:v>
                </c:pt>
                <c:pt idx="20">
                  <c:v>1.3262089627017113</c:v>
                </c:pt>
                <c:pt idx="21">
                  <c:v>1.5561658734614616</c:v>
                </c:pt>
                <c:pt idx="22">
                  <c:v>1.7738559750051521</c:v>
                </c:pt>
                <c:pt idx="23">
                  <c:v>1.9514096829384306</c:v>
                </c:pt>
                <c:pt idx="24">
                  <c:v>2.106796575295161</c:v>
                </c:pt>
                <c:pt idx="25">
                  <c:v>2.265798718787829</c:v>
                </c:pt>
                <c:pt idx="26">
                  <c:v>2.4319908352483521</c:v>
                </c:pt>
                <c:pt idx="27">
                  <c:v>2.606422725030392</c:v>
                </c:pt>
                <c:pt idx="28">
                  <c:v>2.7923719441207</c:v>
                </c:pt>
                <c:pt idx="29">
                  <c:v>2.9737651202590447</c:v>
                </c:pt>
                <c:pt idx="30">
                  <c:v>3.145202014591113</c:v>
                </c:pt>
                <c:pt idx="31">
                  <c:v>3.3097252985513346</c:v>
                </c:pt>
                <c:pt idx="32">
                  <c:v>3.4588053517401636</c:v>
                </c:pt>
                <c:pt idx="33">
                  <c:v>3.5894120075359677</c:v>
                </c:pt>
                <c:pt idx="34">
                  <c:v>3.7166941588218898</c:v>
                </c:pt>
                <c:pt idx="35">
                  <c:v>3.8433024643500198</c:v>
                </c:pt>
                <c:pt idx="36">
                  <c:v>3.9610159959067706</c:v>
                </c:pt>
                <c:pt idx="37">
                  <c:v>4.0765372628586354</c:v>
                </c:pt>
                <c:pt idx="38">
                  <c:v>4.196237105160737</c:v>
                </c:pt>
                <c:pt idx="39">
                  <c:v>4.3268132950847411</c:v>
                </c:pt>
                <c:pt idx="40">
                  <c:v>4.4770887402588944</c:v>
                </c:pt>
                <c:pt idx="41">
                  <c:v>4.6510644289379179</c:v>
                </c:pt>
                <c:pt idx="42">
                  <c:v>4.8488368854919193</c:v>
                </c:pt>
                <c:pt idx="43">
                  <c:v>5.0663173293127537</c:v>
                </c:pt>
                <c:pt idx="44">
                  <c:v>5.2921227443948746</c:v>
                </c:pt>
                <c:pt idx="45">
                  <c:v>5.5293674722970065</c:v>
                </c:pt>
                <c:pt idx="46">
                  <c:v>5.7661200525631591</c:v>
                </c:pt>
                <c:pt idx="47">
                  <c:v>5.996718674651131</c:v>
                </c:pt>
                <c:pt idx="48">
                  <c:v>6.2310842489863019</c:v>
                </c:pt>
                <c:pt idx="49">
                  <c:v>6.4596728658254605</c:v>
                </c:pt>
                <c:pt idx="50">
                  <c:v>6.6836227771839196</c:v>
                </c:pt>
                <c:pt idx="51">
                  <c:v>6.9161794285287499</c:v>
                </c:pt>
                <c:pt idx="52">
                  <c:v>7.1614563649234002</c:v>
                </c:pt>
                <c:pt idx="53">
                  <c:v>7.4435637209712722</c:v>
                </c:pt>
                <c:pt idx="54">
                  <c:v>7.764526196148255</c:v>
                </c:pt>
                <c:pt idx="55">
                  <c:v>8.1007912784448859</c:v>
                </c:pt>
                <c:pt idx="56">
                  <c:v>8.4446748211052629</c:v>
                </c:pt>
                <c:pt idx="57">
                  <c:v>8.7934568595225979</c:v>
                </c:pt>
                <c:pt idx="58">
                  <c:v>9.1376358094748955</c:v>
                </c:pt>
                <c:pt idx="59">
                  <c:v>9.4631545888140138</c:v>
                </c:pt>
                <c:pt idx="60">
                  <c:v>9.7653298969047668</c:v>
                </c:pt>
                <c:pt idx="61">
                  <c:v>10.048730775844462</c:v>
                </c:pt>
                <c:pt idx="62">
                  <c:v>10.328122281825038</c:v>
                </c:pt>
                <c:pt idx="63">
                  <c:v>10.585520260220896</c:v>
                </c:pt>
                <c:pt idx="64">
                  <c:v>10.815965033422069</c:v>
                </c:pt>
                <c:pt idx="65">
                  <c:v>11.030182945323142</c:v>
                </c:pt>
                <c:pt idx="66">
                  <c:v>11.225879515730274</c:v>
                </c:pt>
                <c:pt idx="67">
                  <c:v>11.403134000641195</c:v>
                </c:pt>
                <c:pt idx="68">
                  <c:v>11.562180031925806</c:v>
                </c:pt>
                <c:pt idx="69">
                  <c:v>11.715910698440918</c:v>
                </c:pt>
                <c:pt idx="70">
                  <c:v>11.879663555478984</c:v>
                </c:pt>
                <c:pt idx="71">
                  <c:v>12.045503121424453</c:v>
                </c:pt>
                <c:pt idx="72">
                  <c:v>12.202453065635792</c:v>
                </c:pt>
                <c:pt idx="73">
                  <c:v>12.334708065011556</c:v>
                </c:pt>
                <c:pt idx="74">
                  <c:v>12.407596408615502</c:v>
                </c:pt>
                <c:pt idx="75">
                  <c:v>12.37797842416548</c:v>
                </c:pt>
                <c:pt idx="76">
                  <c:v>12.228033312078725</c:v>
                </c:pt>
                <c:pt idx="77">
                  <c:v>11.991689949524673</c:v>
                </c:pt>
                <c:pt idx="78">
                  <c:v>11.680133185584221</c:v>
                </c:pt>
                <c:pt idx="79">
                  <c:v>11.278692566430863</c:v>
                </c:pt>
                <c:pt idx="80">
                  <c:v>10.820487178625484</c:v>
                </c:pt>
                <c:pt idx="81">
                  <c:v>10.341040018364303</c:v>
                </c:pt>
                <c:pt idx="82">
                  <c:v>9.8434104599713788</c:v>
                </c:pt>
                <c:pt idx="83">
                  <c:v>9.3311607274474078</c:v>
                </c:pt>
                <c:pt idx="84">
                  <c:v>8.7940287340559387</c:v>
                </c:pt>
                <c:pt idx="85">
                  <c:v>8.1767005247631896</c:v>
                </c:pt>
                <c:pt idx="86">
                  <c:v>7.4410323703944306</c:v>
                </c:pt>
                <c:pt idx="87">
                  <c:v>6.5976950805572407</c:v>
                </c:pt>
                <c:pt idx="88">
                  <c:v>5.6693895083272885</c:v>
                </c:pt>
                <c:pt idx="89">
                  <c:v>4.6822111438394458</c:v>
                </c:pt>
                <c:pt idx="90">
                  <c:v>3.6326948779932278</c:v>
                </c:pt>
                <c:pt idx="91">
                  <c:v>2.4859654981567045</c:v>
                </c:pt>
                <c:pt idx="92">
                  <c:v>1.2244446662974828</c:v>
                </c:pt>
                <c:pt idx="93">
                  <c:v>-0.14457888078543468</c:v>
                </c:pt>
                <c:pt idx="94">
                  <c:v>-1.6234838985278806</c:v>
                </c:pt>
                <c:pt idx="95">
                  <c:v>-3.2001755986147531</c:v>
                </c:pt>
                <c:pt idx="96">
                  <c:v>-4.8820497595694476</c:v>
                </c:pt>
                <c:pt idx="97">
                  <c:v>-6.6713260775284136</c:v>
                </c:pt>
                <c:pt idx="98">
                  <c:v>-8.5464388696492666</c:v>
                </c:pt>
                <c:pt idx="99">
                  <c:v>-10.509931701873914</c:v>
                </c:pt>
                <c:pt idx="100">
                  <c:v>-12.558846118536703</c:v>
                </c:pt>
                <c:pt idx="101">
                  <c:v>-14.652069766306621</c:v>
                </c:pt>
                <c:pt idx="102">
                  <c:v>-16.768839056442665</c:v>
                </c:pt>
                <c:pt idx="103">
                  <c:v>-18.892875639595903</c:v>
                </c:pt>
                <c:pt idx="104">
                  <c:v>-21.001801340090065</c:v>
                </c:pt>
                <c:pt idx="105">
                  <c:v>-23.119715873080271</c:v>
                </c:pt>
                <c:pt idx="106">
                  <c:v>-25.241074612593611</c:v>
                </c:pt>
                <c:pt idx="107">
                  <c:v>-27.345844166377788</c:v>
                </c:pt>
                <c:pt idx="108">
                  <c:v>-29.42797832259739</c:v>
                </c:pt>
                <c:pt idx="109">
                  <c:v>-31.482001971506385</c:v>
                </c:pt>
                <c:pt idx="110">
                  <c:v>-33.522139021182817</c:v>
                </c:pt>
                <c:pt idx="111">
                  <c:v>-35.538035690661843</c:v>
                </c:pt>
                <c:pt idx="112">
                  <c:v>-37.520041112882815</c:v>
                </c:pt>
                <c:pt idx="113">
                  <c:v>-39.480917772510004</c:v>
                </c:pt>
                <c:pt idx="114">
                  <c:v>-41.420117425358242</c:v>
                </c:pt>
                <c:pt idx="115">
                  <c:v>-43.328294697902244</c:v>
                </c:pt>
                <c:pt idx="116">
                  <c:v>-45.216939071304672</c:v>
                </c:pt>
                <c:pt idx="117">
                  <c:v>-47.111177265311525</c:v>
                </c:pt>
                <c:pt idx="118">
                  <c:v>-49.02963437325306</c:v>
                </c:pt>
                <c:pt idx="119">
                  <c:v>-50.987852256063668</c:v>
                </c:pt>
                <c:pt idx="120">
                  <c:v>-52.998380679740038</c:v>
                </c:pt>
                <c:pt idx="121">
                  <c:v>-55.048229699983693</c:v>
                </c:pt>
                <c:pt idx="122">
                  <c:v>-57.107003146851667</c:v>
                </c:pt>
                <c:pt idx="123">
                  <c:v>-59.170584275760277</c:v>
                </c:pt>
                <c:pt idx="124">
                  <c:v>-61.233320360066934</c:v>
                </c:pt>
                <c:pt idx="125">
                  <c:v>-63.293948834692586</c:v>
                </c:pt>
                <c:pt idx="126">
                  <c:v>-65.352337923885841</c:v>
                </c:pt>
                <c:pt idx="127">
                  <c:v>-67.408728206523378</c:v>
                </c:pt>
                <c:pt idx="128">
                  <c:v>-69.457567798745004</c:v>
                </c:pt>
                <c:pt idx="129">
                  <c:v>-71.487856013123235</c:v>
                </c:pt>
                <c:pt idx="130">
                  <c:v>-73.505141178935943</c:v>
                </c:pt>
                <c:pt idx="131">
                  <c:v>-75.509704618116686</c:v>
                </c:pt>
                <c:pt idx="132">
                  <c:v>-77.487901630058829</c:v>
                </c:pt>
                <c:pt idx="133">
                  <c:v>-79.429545168715677</c:v>
                </c:pt>
                <c:pt idx="134">
                  <c:v>-81.33587611006422</c:v>
                </c:pt>
                <c:pt idx="135">
                  <c:v>-83.21182497152644</c:v>
                </c:pt>
                <c:pt idx="136">
                  <c:v>-85.062314064313298</c:v>
                </c:pt>
                <c:pt idx="137">
                  <c:v>-86.893059262156612</c:v>
                </c:pt>
                <c:pt idx="138">
                  <c:v>-88.709707321862908</c:v>
                </c:pt>
                <c:pt idx="139">
                  <c:v>-90.525014276306308</c:v>
                </c:pt>
                <c:pt idx="140">
                  <c:v>-92.360692163940243</c:v>
                </c:pt>
                <c:pt idx="141">
                  <c:v>-94.219757976558313</c:v>
                </c:pt>
                <c:pt idx="142">
                  <c:v>-96.122236625256903</c:v>
                </c:pt>
                <c:pt idx="143">
                  <c:v>-98.097610127122451</c:v>
                </c:pt>
                <c:pt idx="144">
                  <c:v>-100.13737469495804</c:v>
                </c:pt>
                <c:pt idx="145">
                  <c:v>-102.23674676722258</c:v>
                </c:pt>
                <c:pt idx="146">
                  <c:v>-104.36903389737139</c:v>
                </c:pt>
                <c:pt idx="147">
                  <c:v>-106.5037155799144</c:v>
                </c:pt>
                <c:pt idx="148">
                  <c:v>-108.63327882320499</c:v>
                </c:pt>
                <c:pt idx="149">
                  <c:v>-110.73477473487357</c:v>
                </c:pt>
                <c:pt idx="150">
                  <c:v>-112.80442022391593</c:v>
                </c:pt>
                <c:pt idx="151">
                  <c:v>-114.87008491990463</c:v>
                </c:pt>
                <c:pt idx="152">
                  <c:v>-116.94594519700416</c:v>
                </c:pt>
                <c:pt idx="153">
                  <c:v>-119.01949564750868</c:v>
                </c:pt>
                <c:pt idx="154">
                  <c:v>-121.08587158251896</c:v>
                </c:pt>
                <c:pt idx="155">
                  <c:v>-123.14575397986874</c:v>
                </c:pt>
                <c:pt idx="156">
                  <c:v>-125.1908184949672</c:v>
                </c:pt>
                <c:pt idx="157">
                  <c:v>-127.23055409548641</c:v>
                </c:pt>
                <c:pt idx="158">
                  <c:v>-129.26050203228434</c:v>
                </c:pt>
                <c:pt idx="159">
                  <c:v>-131.27347647038371</c:v>
                </c:pt>
                <c:pt idx="160">
                  <c:v>-133.29073539413741</c:v>
                </c:pt>
                <c:pt idx="161">
                  <c:v>-135.30817120167012</c:v>
                </c:pt>
                <c:pt idx="162">
                  <c:v>-137.3195484754641</c:v>
                </c:pt>
                <c:pt idx="163">
                  <c:v>-139.33615440453107</c:v>
                </c:pt>
                <c:pt idx="164">
                  <c:v>-141.32669192188811</c:v>
                </c:pt>
                <c:pt idx="165">
                  <c:v>-143.28544661323932</c:v>
                </c:pt>
                <c:pt idx="166">
                  <c:v>-145.23848241323557</c:v>
                </c:pt>
                <c:pt idx="167">
                  <c:v>-147.19923876627018</c:v>
                </c:pt>
                <c:pt idx="168">
                  <c:v>-149.16556689197782</c:v>
                </c:pt>
                <c:pt idx="169">
                  <c:v>-151.12046992536844</c:v>
                </c:pt>
                <c:pt idx="170">
                  <c:v>-153.06343234710454</c:v>
                </c:pt>
                <c:pt idx="171">
                  <c:v>-155.01224505052707</c:v>
                </c:pt>
                <c:pt idx="172">
                  <c:v>-156.9672642025001</c:v>
                </c:pt>
                <c:pt idx="173">
                  <c:v>-158.92790178330043</c:v>
                </c:pt>
                <c:pt idx="174">
                  <c:v>-160.90063560673423</c:v>
                </c:pt>
                <c:pt idx="175">
                  <c:v>-162.87927204392881</c:v>
                </c:pt>
                <c:pt idx="176">
                  <c:v>-164.87620365973146</c:v>
                </c:pt>
                <c:pt idx="177">
                  <c:v>-166.8706282204972</c:v>
                </c:pt>
                <c:pt idx="178">
                  <c:v>-168.84964986174487</c:v>
                </c:pt>
                <c:pt idx="179">
                  <c:v>-170.82444806197034</c:v>
                </c:pt>
                <c:pt idx="180">
                  <c:v>-172.83710545959838</c:v>
                </c:pt>
                <c:pt idx="181">
                  <c:v>-174.88142410365882</c:v>
                </c:pt>
                <c:pt idx="182">
                  <c:v>-176.91717598966733</c:v>
                </c:pt>
                <c:pt idx="183">
                  <c:v>-178.94800903948183</c:v>
                </c:pt>
                <c:pt idx="184">
                  <c:v>-180.95378640421777</c:v>
                </c:pt>
                <c:pt idx="185">
                  <c:v>-182.94040019764137</c:v>
                </c:pt>
                <c:pt idx="186">
                  <c:v>-184.91489818398884</c:v>
                </c:pt>
                <c:pt idx="187">
                  <c:v>-186.8746351650683</c:v>
                </c:pt>
                <c:pt idx="188">
                  <c:v>-188.82989577363779</c:v>
                </c:pt>
                <c:pt idx="189">
                  <c:v>-190.77839591094951</c:v>
                </c:pt>
                <c:pt idx="190">
                  <c:v>-192.72218194907236</c:v>
                </c:pt>
                <c:pt idx="191">
                  <c:v>-194.68234330034093</c:v>
                </c:pt>
                <c:pt idx="192">
                  <c:v>-196.67163524655609</c:v>
                </c:pt>
                <c:pt idx="193">
                  <c:v>-198.6459027447672</c:v>
                </c:pt>
                <c:pt idx="194">
                  <c:v>-200.58667513865817</c:v>
                </c:pt>
                <c:pt idx="195">
                  <c:v>-202.51213420564133</c:v>
                </c:pt>
                <c:pt idx="196">
                  <c:v>-204.42507236026569</c:v>
                </c:pt>
                <c:pt idx="197">
                  <c:v>-206.32640523669258</c:v>
                </c:pt>
                <c:pt idx="198">
                  <c:v>-208.21419119161931</c:v>
                </c:pt>
                <c:pt idx="199">
                  <c:v>-210.0906233213465</c:v>
                </c:pt>
                <c:pt idx="200">
                  <c:v>-211.95466960880512</c:v>
                </c:pt>
                <c:pt idx="201">
                  <c:v>-213.80460914470322</c:v>
                </c:pt>
                <c:pt idx="202">
                  <c:v>-215.63792424163404</c:v>
                </c:pt>
                <c:pt idx="203">
                  <c:v>-217.4496949315924</c:v>
                </c:pt>
                <c:pt idx="204">
                  <c:v>-219.25250519774403</c:v>
                </c:pt>
                <c:pt idx="205">
                  <c:v>-221.0650213992794</c:v>
                </c:pt>
                <c:pt idx="206">
                  <c:v>-222.89082760598177</c:v>
                </c:pt>
                <c:pt idx="207">
                  <c:v>-224.74210027850873</c:v>
                </c:pt>
                <c:pt idx="208">
                  <c:v>-226.61562033785054</c:v>
                </c:pt>
                <c:pt idx="209">
                  <c:v>-228.50202509276235</c:v>
                </c:pt>
                <c:pt idx="210">
                  <c:v>-230.37955200301298</c:v>
                </c:pt>
                <c:pt idx="211">
                  <c:v>-232.25025512438162</c:v>
                </c:pt>
                <c:pt idx="212">
                  <c:v>-234.18946697944941</c:v>
                </c:pt>
                <c:pt idx="213">
                  <c:v>-236.20770252243727</c:v>
                </c:pt>
                <c:pt idx="214">
                  <c:v>-238.3215475610692</c:v>
                </c:pt>
                <c:pt idx="215">
                  <c:v>-240.5636861680492</c:v>
                </c:pt>
                <c:pt idx="216">
                  <c:v>-242.85401616844334</c:v>
                </c:pt>
                <c:pt idx="217">
                  <c:v>-245.14474470453086</c:v>
                </c:pt>
                <c:pt idx="218">
                  <c:v>-247.41753732271374</c:v>
                </c:pt>
                <c:pt idx="219">
                  <c:v>-249.6516558273901</c:v>
                </c:pt>
                <c:pt idx="220">
                  <c:v>-251.85910355953388</c:v>
                </c:pt>
                <c:pt idx="221">
                  <c:v>-254.04189825471704</c:v>
                </c:pt>
                <c:pt idx="222">
                  <c:v>-256.21310326315069</c:v>
                </c:pt>
                <c:pt idx="223">
                  <c:v>-258.36692523507998</c:v>
                </c:pt>
                <c:pt idx="224">
                  <c:v>-260.48353652794594</c:v>
                </c:pt>
                <c:pt idx="225">
                  <c:v>-262.56720661899851</c:v>
                </c:pt>
                <c:pt idx="226">
                  <c:v>-264.61598584230194</c:v>
                </c:pt>
                <c:pt idx="227">
                  <c:v>-266.63590131095481</c:v>
                </c:pt>
                <c:pt idx="228">
                  <c:v>-268.61977736052955</c:v>
                </c:pt>
                <c:pt idx="229">
                  <c:v>-270.57305113060937</c:v>
                </c:pt>
                <c:pt idx="230">
                  <c:v>-272.51049426439891</c:v>
                </c:pt>
                <c:pt idx="231">
                  <c:v>-274.4262889486231</c:v>
                </c:pt>
                <c:pt idx="232">
                  <c:v>-276.33025604169251</c:v>
                </c:pt>
                <c:pt idx="233">
                  <c:v>-278.23021184933879</c:v>
                </c:pt>
                <c:pt idx="234">
                  <c:v>-280.1445181145474</c:v>
                </c:pt>
                <c:pt idx="235">
                  <c:v>-282.05441921072821</c:v>
                </c:pt>
                <c:pt idx="236">
                  <c:v>-283.94295877631555</c:v>
                </c:pt>
                <c:pt idx="237">
                  <c:v>-285.82461167746914</c:v>
                </c:pt>
                <c:pt idx="238">
                  <c:v>-287.68251939796556</c:v>
                </c:pt>
                <c:pt idx="239">
                  <c:v>-289.50802229590511</c:v>
                </c:pt>
                <c:pt idx="240">
                  <c:v>-291.31268082103549</c:v>
                </c:pt>
                <c:pt idx="241">
                  <c:v>-293.11686407101098</c:v>
                </c:pt>
                <c:pt idx="242">
                  <c:v>-294.93316174959102</c:v>
                </c:pt>
                <c:pt idx="243">
                  <c:v>-296.75478107110308</c:v>
                </c:pt>
                <c:pt idx="244">
                  <c:v>-298.60216880132162</c:v>
                </c:pt>
                <c:pt idx="245">
                  <c:v>-300.47616518880875</c:v>
                </c:pt>
                <c:pt idx="246">
                  <c:v>-302.35252769213548</c:v>
                </c:pt>
                <c:pt idx="247">
                  <c:v>-304.22499402295546</c:v>
                </c:pt>
                <c:pt idx="248">
                  <c:v>-306.08588996115674</c:v>
                </c:pt>
                <c:pt idx="249">
                  <c:v>-307.94882087807139</c:v>
                </c:pt>
                <c:pt idx="250">
                  <c:v>-309.82148618143992</c:v>
                </c:pt>
                <c:pt idx="251">
                  <c:v>-311.70714706678041</c:v>
                </c:pt>
                <c:pt idx="252">
                  <c:v>-313.63181695780202</c:v>
                </c:pt>
                <c:pt idx="253">
                  <c:v>-315.60161594082439</c:v>
                </c:pt>
                <c:pt idx="254">
                  <c:v>-317.61059803697776</c:v>
                </c:pt>
                <c:pt idx="255">
                  <c:v>-319.6358403627363</c:v>
                </c:pt>
                <c:pt idx="256">
                  <c:v>-321.64775000427443</c:v>
                </c:pt>
                <c:pt idx="257">
                  <c:v>-323.63738888895381</c:v>
                </c:pt>
                <c:pt idx="258">
                  <c:v>-325.613297914501</c:v>
                </c:pt>
                <c:pt idx="259">
                  <c:v>-327.59972272544928</c:v>
                </c:pt>
                <c:pt idx="260">
                  <c:v>-329.58237946921457</c:v>
                </c:pt>
                <c:pt idx="261">
                  <c:v>-331.53259345266332</c:v>
                </c:pt>
                <c:pt idx="262">
                  <c:v>-333.43826465785799</c:v>
                </c:pt>
                <c:pt idx="263">
                  <c:v>-335.34858614723038</c:v>
                </c:pt>
                <c:pt idx="264">
                  <c:v>-337.30727996051775</c:v>
                </c:pt>
                <c:pt idx="265">
                  <c:v>-339.28347871724264</c:v>
                </c:pt>
                <c:pt idx="266">
                  <c:v>-341.27146328651082</c:v>
                </c:pt>
                <c:pt idx="267">
                  <c:v>-343.49516764493706</c:v>
                </c:pt>
                <c:pt idx="268">
                  <c:v>-347.43276937308394</c:v>
                </c:pt>
                <c:pt idx="269">
                  <c:v>-352.52931615786395</c:v>
                </c:pt>
                <c:pt idx="270">
                  <c:v>-355.25509085703652</c:v>
                </c:pt>
                <c:pt idx="271">
                  <c:v>-360.74956119476491</c:v>
                </c:pt>
                <c:pt idx="272">
                  <c:v>-366.61951776012569</c:v>
                </c:pt>
                <c:pt idx="273">
                  <c:v>-369.50611181491604</c:v>
                </c:pt>
                <c:pt idx="274">
                  <c:v>-372.58352865732928</c:v>
                </c:pt>
                <c:pt idx="275">
                  <c:v>-375.77928171121647</c:v>
                </c:pt>
                <c:pt idx="276">
                  <c:v>-379.09842537711586</c:v>
                </c:pt>
                <c:pt idx="277">
                  <c:v>-382.49770683933349</c:v>
                </c:pt>
                <c:pt idx="278">
                  <c:v>-385.85811717998052</c:v>
                </c:pt>
                <c:pt idx="279">
                  <c:v>-389.05756132710877</c:v>
                </c:pt>
                <c:pt idx="280">
                  <c:v>-392.12903609546186</c:v>
                </c:pt>
                <c:pt idx="281">
                  <c:v>-397.9340052491541</c:v>
                </c:pt>
                <c:pt idx="282">
                  <c:v>-403.84214481502005</c:v>
                </c:pt>
                <c:pt idx="283">
                  <c:v>-409.9839925906457</c:v>
                </c:pt>
                <c:pt idx="284">
                  <c:v>-415.90840850019913</c:v>
                </c:pt>
                <c:pt idx="285">
                  <c:v>-422.01352736066707</c:v>
                </c:pt>
                <c:pt idx="286">
                  <c:v>-428.29121134228018</c:v>
                </c:pt>
                <c:pt idx="287">
                  <c:v>-434.7095775216743</c:v>
                </c:pt>
                <c:pt idx="288">
                  <c:v>-441.14788876306341</c:v>
                </c:pt>
                <c:pt idx="289">
                  <c:v>-447.60347342734343</c:v>
                </c:pt>
                <c:pt idx="290">
                  <c:v>-454.13406482258796</c:v>
                </c:pt>
                <c:pt idx="291">
                  <c:v>-460.69429562559407</c:v>
                </c:pt>
                <c:pt idx="292">
                  <c:v>-467.22513625209325</c:v>
                </c:pt>
                <c:pt idx="293">
                  <c:v>-473.80778123254203</c:v>
                </c:pt>
                <c:pt idx="294">
                  <c:v>-480.5943787594349</c:v>
                </c:pt>
                <c:pt idx="295">
                  <c:v>-487.86024741412069</c:v>
                </c:pt>
                <c:pt idx="296">
                  <c:v>-491.55545890974082</c:v>
                </c:pt>
                <c:pt idx="297">
                  <c:v>-495.15839403081947</c:v>
                </c:pt>
                <c:pt idx="298">
                  <c:v>-502.69262227874532</c:v>
                </c:pt>
                <c:pt idx="299">
                  <c:v>-510.61698679598254</c:v>
                </c:pt>
                <c:pt idx="300">
                  <c:v>-518.87978751235141</c:v>
                </c:pt>
                <c:pt idx="301">
                  <c:v>-523.07172700198794</c:v>
                </c:pt>
                <c:pt idx="302">
                  <c:v>-527.04501093585361</c:v>
                </c:pt>
                <c:pt idx="303">
                  <c:v>-531.13639277428638</c:v>
                </c:pt>
                <c:pt idx="304">
                  <c:v>-535.18249677508413</c:v>
                </c:pt>
                <c:pt idx="305">
                  <c:v>-539.25492154422739</c:v>
                </c:pt>
                <c:pt idx="306">
                  <c:v>-543.44516936118089</c:v>
                </c:pt>
                <c:pt idx="307">
                  <c:v>-552.40749840508897</c:v>
                </c:pt>
                <c:pt idx="308">
                  <c:v>-561.77936015856051</c:v>
                </c:pt>
                <c:pt idx="309">
                  <c:v>-571.77538425274099</c:v>
                </c:pt>
                <c:pt idx="310">
                  <c:v>-582.26005337089111</c:v>
                </c:pt>
                <c:pt idx="311">
                  <c:v>-587.57992649215851</c:v>
                </c:pt>
                <c:pt idx="312">
                  <c:v>-592.73130769287593</c:v>
                </c:pt>
                <c:pt idx="313">
                  <c:v>-598.06651690664421</c:v>
                </c:pt>
                <c:pt idx="314">
                  <c:v>-603.43614870989654</c:v>
                </c:pt>
                <c:pt idx="315">
                  <c:v>-608.91549027137887</c:v>
                </c:pt>
                <c:pt idx="316">
                  <c:v>-614.52760654062524</c:v>
                </c:pt>
                <c:pt idx="317">
                  <c:v>-625.83009765788688</c:v>
                </c:pt>
                <c:pt idx="318">
                  <c:v>-637.37666361059212</c:v>
                </c:pt>
                <c:pt idx="319">
                  <c:v>-648.96727437444326</c:v>
                </c:pt>
                <c:pt idx="320">
                  <c:v>-660.7703620100184</c:v>
                </c:pt>
                <c:pt idx="321">
                  <c:v>-666.52154274361658</c:v>
                </c:pt>
                <c:pt idx="322">
                  <c:v>-672.41285037920409</c:v>
                </c:pt>
                <c:pt idx="323">
                  <c:v>-678.39602815385592</c:v>
                </c:pt>
                <c:pt idx="324">
                  <c:v>-684.27933822569639</c:v>
                </c:pt>
                <c:pt idx="325">
                  <c:v>-690.10913521679197</c:v>
                </c:pt>
                <c:pt idx="326">
                  <c:v>-695.95755174843123</c:v>
                </c:pt>
                <c:pt idx="327">
                  <c:v>-701.72417839431569</c:v>
                </c:pt>
                <c:pt idx="328">
                  <c:v>-707.60279607900259</c:v>
                </c:pt>
                <c:pt idx="329">
                  <c:v>-713.35790503075486</c:v>
                </c:pt>
                <c:pt idx="330">
                  <c:v>-718.97147736911529</c:v>
                </c:pt>
                <c:pt idx="331">
                  <c:v>-724.58307249422512</c:v>
                </c:pt>
                <c:pt idx="332">
                  <c:v>-730.33342785832417</c:v>
                </c:pt>
                <c:pt idx="333">
                  <c:v>-736.02742506999232</c:v>
                </c:pt>
                <c:pt idx="334">
                  <c:v>-741.5435510167265</c:v>
                </c:pt>
                <c:pt idx="335">
                  <c:v>-747.07071779423325</c:v>
                </c:pt>
                <c:pt idx="336">
                  <c:v>-752.57762174764264</c:v>
                </c:pt>
                <c:pt idx="337">
                  <c:v>-758.27543533440166</c:v>
                </c:pt>
                <c:pt idx="338">
                  <c:v>-764.00153192264531</c:v>
                </c:pt>
                <c:pt idx="339">
                  <c:v>-769.58629671506321</c:v>
                </c:pt>
                <c:pt idx="340">
                  <c:v>-775.25001599418306</c:v>
                </c:pt>
                <c:pt idx="341">
                  <c:v>-780.91424296742036</c:v>
                </c:pt>
                <c:pt idx="342">
                  <c:v>-786.61207403449419</c:v>
                </c:pt>
                <c:pt idx="343">
                  <c:v>-790.05893163469705</c:v>
                </c:pt>
                <c:pt idx="344">
                  <c:v>-796.44146922190146</c:v>
                </c:pt>
                <c:pt idx="345">
                  <c:v>-802.89756645568002</c:v>
                </c:pt>
                <c:pt idx="346">
                  <c:v>-809.38981995881443</c:v>
                </c:pt>
                <c:pt idx="347">
                  <c:v>-815.8820749455283</c:v>
                </c:pt>
                <c:pt idx="348">
                  <c:v>-822.37432993224218</c:v>
                </c:pt>
                <c:pt idx="349">
                  <c:v>-828.86658491895605</c:v>
                </c:pt>
                <c:pt idx="350">
                  <c:v>-835.35883990566992</c:v>
                </c:pt>
                <c:pt idx="351">
                  <c:v>-841.8510948923838</c:v>
                </c:pt>
                <c:pt idx="352">
                  <c:v>-848.34334987909767</c:v>
                </c:pt>
                <c:pt idx="353">
                  <c:v>-853.63453769326952</c:v>
                </c:pt>
              </c:numCache>
            </c:numRef>
          </c:xVal>
          <c:yVal>
            <c:numRef>
              <c:f>'Rev4.4 17.04.2023'!$F$4:$F$12944</c:f>
              <c:numCache>
                <c:formatCode>0.00</c:formatCode>
                <c:ptCount val="12941"/>
                <c:pt idx="0">
                  <c:v>0</c:v>
                </c:pt>
                <c:pt idx="1">
                  <c:v>-8.3928938439093706E-4</c:v>
                </c:pt>
                <c:pt idx="2">
                  <c:v>-1.5877048764558838E-2</c:v>
                </c:pt>
                <c:pt idx="3">
                  <c:v>-3.3118426718615923E-2</c:v>
                </c:pt>
                <c:pt idx="4">
                  <c:v>-6.0698449585465282E-2</c:v>
                </c:pt>
                <c:pt idx="5">
                  <c:v>-9.2658609176521523E-2</c:v>
                </c:pt>
                <c:pt idx="6">
                  <c:v>-0.14891895465967081</c:v>
                </c:pt>
                <c:pt idx="7">
                  <c:v>-0.22124321008524309</c:v>
                </c:pt>
                <c:pt idx="8">
                  <c:v>-0.31804068017331955</c:v>
                </c:pt>
                <c:pt idx="9">
                  <c:v>-0.52472649181201869</c:v>
                </c:pt>
                <c:pt idx="10">
                  <c:v>-0.88540184120570897</c:v>
                </c:pt>
                <c:pt idx="11">
                  <c:v>-1.3760582745974879</c:v>
                </c:pt>
                <c:pt idx="12">
                  <c:v>-2.0015112089936102</c:v>
                </c:pt>
                <c:pt idx="13">
                  <c:v>-2.7483811775087981</c:v>
                </c:pt>
                <c:pt idx="14">
                  <c:v>-3.6008310514492656</c:v>
                </c:pt>
                <c:pt idx="15">
                  <c:v>-4.5687964545920687</c:v>
                </c:pt>
                <c:pt idx="16">
                  <c:v>-5.6346521795880804</c:v>
                </c:pt>
                <c:pt idx="17">
                  <c:v>-6.7905159677040334</c:v>
                </c:pt>
                <c:pt idx="18">
                  <c:v>-8.0728045681734617</c:v>
                </c:pt>
                <c:pt idx="19">
                  <c:v>-9.4865950954608458</c:v>
                </c:pt>
                <c:pt idx="20">
                  <c:v>-11.015336102606387</c:v>
                </c:pt>
                <c:pt idx="21">
                  <c:v>-12.647967626138591</c:v>
                </c:pt>
                <c:pt idx="22">
                  <c:v>-14.38869337265635</c:v>
                </c:pt>
                <c:pt idx="23">
                  <c:v>-16.269375353939903</c:v>
                </c:pt>
                <c:pt idx="24">
                  <c:v>-18.294681931907562</c:v>
                </c:pt>
                <c:pt idx="25">
                  <c:v>-20.459188907468945</c:v>
                </c:pt>
                <c:pt idx="26">
                  <c:v>-22.75961507804336</c:v>
                </c:pt>
                <c:pt idx="27">
                  <c:v>-25.168279414200633</c:v>
                </c:pt>
                <c:pt idx="28">
                  <c:v>-27.643975286247947</c:v>
                </c:pt>
                <c:pt idx="29">
                  <c:v>-30.166578254728776</c:v>
                </c:pt>
                <c:pt idx="30">
                  <c:v>-32.741474741206623</c:v>
                </c:pt>
                <c:pt idx="31">
                  <c:v>-35.380115380404334</c:v>
                </c:pt>
                <c:pt idx="32">
                  <c:v>-38.092071901362132</c:v>
                </c:pt>
                <c:pt idx="33">
                  <c:v>-40.891474626403323</c:v>
                </c:pt>
                <c:pt idx="34">
                  <c:v>-43.794020974131641</c:v>
                </c:pt>
                <c:pt idx="35">
                  <c:v>-46.81253832847753</c:v>
                </c:pt>
                <c:pt idx="36">
                  <c:v>-49.958516263944517</c:v>
                </c:pt>
                <c:pt idx="37">
                  <c:v>-53.226160030267614</c:v>
                </c:pt>
                <c:pt idx="38">
                  <c:v>-56.619607739126188</c:v>
                </c:pt>
                <c:pt idx="39">
                  <c:v>-60.169037737617288</c:v>
                </c:pt>
                <c:pt idx="40">
                  <c:v>-63.897438041847344</c:v>
                </c:pt>
                <c:pt idx="41">
                  <c:v>-67.80000975287868</c:v>
                </c:pt>
                <c:pt idx="42">
                  <c:v>-71.848151503749335</c:v>
                </c:pt>
                <c:pt idx="43">
                  <c:v>-76.045689695457568</c:v>
                </c:pt>
                <c:pt idx="44">
                  <c:v>-80.391317175424447</c:v>
                </c:pt>
                <c:pt idx="45">
                  <c:v>-84.871157575678566</c:v>
                </c:pt>
                <c:pt idx="46">
                  <c:v>-89.501854161087977</c:v>
                </c:pt>
                <c:pt idx="47">
                  <c:v>-94.284692992110934</c:v>
                </c:pt>
                <c:pt idx="48">
                  <c:v>-99.210136386666306</c:v>
                </c:pt>
                <c:pt idx="49">
                  <c:v>-104.23512634437796</c:v>
                </c:pt>
                <c:pt idx="50">
                  <c:v>-109.29351926582856</c:v>
                </c:pt>
                <c:pt idx="51">
                  <c:v>-114.34699557317326</c:v>
                </c:pt>
                <c:pt idx="52">
                  <c:v>-119.38026694720149</c:v>
                </c:pt>
                <c:pt idx="53">
                  <c:v>-124.37446671666561</c:v>
                </c:pt>
                <c:pt idx="54">
                  <c:v>-129.32471498158554</c:v>
                </c:pt>
                <c:pt idx="55">
                  <c:v>-134.25722916843034</c:v>
                </c:pt>
                <c:pt idx="56">
                  <c:v>-139.19986565915084</c:v>
                </c:pt>
                <c:pt idx="57">
                  <c:v>-144.16872848798516</c:v>
                </c:pt>
                <c:pt idx="58">
                  <c:v>-149.1401819261223</c:v>
                </c:pt>
                <c:pt idx="59">
                  <c:v>-154.11365341072104</c:v>
                </c:pt>
                <c:pt idx="60">
                  <c:v>-159.11962171396758</c:v>
                </c:pt>
                <c:pt idx="61">
                  <c:v>-164.16522419285866</c:v>
                </c:pt>
                <c:pt idx="62">
                  <c:v>-169.25021806956875</c:v>
                </c:pt>
                <c:pt idx="63">
                  <c:v>-174.37763087527182</c:v>
                </c:pt>
                <c:pt idx="64">
                  <c:v>-179.55276267899265</c:v>
                </c:pt>
                <c:pt idx="65">
                  <c:v>-184.76217012607293</c:v>
                </c:pt>
                <c:pt idx="66">
                  <c:v>-189.98720608775898</c:v>
                </c:pt>
                <c:pt idx="67">
                  <c:v>-195.2061974558377</c:v>
                </c:pt>
                <c:pt idx="68">
                  <c:v>-200.41162440597537</c:v>
                </c:pt>
                <c:pt idx="69">
                  <c:v>-205.60677694746056</c:v>
                </c:pt>
                <c:pt idx="70">
                  <c:v>-210.78893384082164</c:v>
                </c:pt>
                <c:pt idx="71">
                  <c:v>-215.95085257400669</c:v>
                </c:pt>
                <c:pt idx="72">
                  <c:v>-221.08760893284986</c:v>
                </c:pt>
                <c:pt idx="73">
                  <c:v>-226.22577445584403</c:v>
                </c:pt>
                <c:pt idx="74">
                  <c:v>-231.38598840662587</c:v>
                </c:pt>
                <c:pt idx="75">
                  <c:v>-236.5718188385566</c:v>
                </c:pt>
                <c:pt idx="76">
                  <c:v>-241.7757806562434</c:v>
                </c:pt>
                <c:pt idx="77">
                  <c:v>-246.98938859898311</c:v>
                </c:pt>
                <c:pt idx="78">
                  <c:v>-252.22354283710791</c:v>
                </c:pt>
                <c:pt idx="79">
                  <c:v>-257.50883793358798</c:v>
                </c:pt>
                <c:pt idx="80">
                  <c:v>-262.87478305140803</c:v>
                </c:pt>
                <c:pt idx="81">
                  <c:v>-268.31616567465761</c:v>
                </c:pt>
                <c:pt idx="82">
                  <c:v>-273.83711388736685</c:v>
                </c:pt>
                <c:pt idx="83">
                  <c:v>-279.44395374598338</c:v>
                </c:pt>
                <c:pt idx="84">
                  <c:v>-285.11996452268266</c:v>
                </c:pt>
                <c:pt idx="85">
                  <c:v>-290.83797480230629</c:v>
                </c:pt>
                <c:pt idx="86">
                  <c:v>-296.5793654273524</c:v>
                </c:pt>
                <c:pt idx="87">
                  <c:v>-302.34834343396966</c:v>
                </c:pt>
                <c:pt idx="88">
                  <c:v>-308.16235693392366</c:v>
                </c:pt>
                <c:pt idx="89">
                  <c:v>-314.02948093408702</c:v>
                </c:pt>
                <c:pt idx="90">
                  <c:v>-319.95319834099365</c:v>
                </c:pt>
                <c:pt idx="91">
                  <c:v>-325.96469683482701</c:v>
                </c:pt>
                <c:pt idx="92">
                  <c:v>-332.08903950897383</c:v>
                </c:pt>
                <c:pt idx="93">
                  <c:v>-338.31918942378331</c:v>
                </c:pt>
                <c:pt idx="94">
                  <c:v>-344.65238199299188</c:v>
                </c:pt>
                <c:pt idx="95">
                  <c:v>-351.06122257675901</c:v>
                </c:pt>
                <c:pt idx="96">
                  <c:v>-357.52341255257272</c:v>
                </c:pt>
                <c:pt idx="97">
                  <c:v>-364.06526101233476</c:v>
                </c:pt>
                <c:pt idx="98">
                  <c:v>-370.73745156262095</c:v>
                </c:pt>
                <c:pt idx="99">
                  <c:v>-377.57502378390711</c:v>
                </c:pt>
                <c:pt idx="100">
                  <c:v>-384.54264981635089</c:v>
                </c:pt>
                <c:pt idx="101">
                  <c:v>-391.57996220459995</c:v>
                </c:pt>
                <c:pt idx="102">
                  <c:v>-398.64662140714989</c:v>
                </c:pt>
                <c:pt idx="103">
                  <c:v>-405.73321090092293</c:v>
                </c:pt>
                <c:pt idx="104">
                  <c:v>-412.84145025530887</c:v>
                </c:pt>
                <c:pt idx="105">
                  <c:v>-419.97079205562864</c:v>
                </c:pt>
                <c:pt idx="106">
                  <c:v>-427.13248254404539</c:v>
                </c:pt>
                <c:pt idx="107">
                  <c:v>-434.32562096618602</c:v>
                </c:pt>
                <c:pt idx="108">
                  <c:v>-441.49697777023448</c:v>
                </c:pt>
                <c:pt idx="109">
                  <c:v>-448.61088616395358</c:v>
                </c:pt>
                <c:pt idx="110">
                  <c:v>-455.67917187871865</c:v>
                </c:pt>
                <c:pt idx="111">
                  <c:v>-462.64510030985105</c:v>
                </c:pt>
                <c:pt idx="112">
                  <c:v>-469.48068911347252</c:v>
                </c:pt>
                <c:pt idx="113">
                  <c:v>-476.21696832540857</c:v>
                </c:pt>
                <c:pt idx="114">
                  <c:v>-482.85720439768727</c:v>
                </c:pt>
                <c:pt idx="115">
                  <c:v>-489.44654341657792</c:v>
                </c:pt>
                <c:pt idx="116">
                  <c:v>-496.03954577547552</c:v>
                </c:pt>
                <c:pt idx="117">
                  <c:v>-502.66521294999592</c:v>
                </c:pt>
                <c:pt idx="118">
                  <c:v>-509.32264410313002</c:v>
                </c:pt>
                <c:pt idx="119">
                  <c:v>-515.99533745578083</c:v>
                </c:pt>
                <c:pt idx="120">
                  <c:v>-522.68379706412099</c:v>
                </c:pt>
                <c:pt idx="121">
                  <c:v>-529.38644343597957</c:v>
                </c:pt>
                <c:pt idx="122">
                  <c:v>-536.10780666020162</c:v>
                </c:pt>
                <c:pt idx="123">
                  <c:v>-542.85749485096551</c:v>
                </c:pt>
                <c:pt idx="124">
                  <c:v>-549.62552233815222</c:v>
                </c:pt>
                <c:pt idx="125">
                  <c:v>-556.39934745048924</c:v>
                </c:pt>
                <c:pt idx="126">
                  <c:v>-563.17642896457141</c:v>
                </c:pt>
                <c:pt idx="127">
                  <c:v>-569.96826041541919</c:v>
                </c:pt>
                <c:pt idx="128">
                  <c:v>-576.8173227819625</c:v>
                </c:pt>
                <c:pt idx="129">
                  <c:v>-583.73589928895785</c:v>
                </c:pt>
                <c:pt idx="130">
                  <c:v>-590.70909545197719</c:v>
                </c:pt>
                <c:pt idx="131">
                  <c:v>-597.72766975617083</c:v>
                </c:pt>
                <c:pt idx="132">
                  <c:v>-604.77721913083133</c:v>
                </c:pt>
                <c:pt idx="133">
                  <c:v>-611.85046835884464</c:v>
                </c:pt>
                <c:pt idx="134">
                  <c:v>-618.96027226307638</c:v>
                </c:pt>
                <c:pt idx="135">
                  <c:v>-626.11106586214908</c:v>
                </c:pt>
                <c:pt idx="136">
                  <c:v>-633.28970339077637</c:v>
                </c:pt>
                <c:pt idx="137">
                  <c:v>-640.49572262880997</c:v>
                </c:pt>
                <c:pt idx="138">
                  <c:v>-647.73352658288559</c:v>
                </c:pt>
                <c:pt idx="139">
                  <c:v>-654.96866930569865</c:v>
                </c:pt>
                <c:pt idx="140">
                  <c:v>-662.17041339299544</c:v>
                </c:pt>
                <c:pt idx="141">
                  <c:v>-669.33835402080285</c:v>
                </c:pt>
                <c:pt idx="142">
                  <c:v>-676.44420778638448</c:v>
                </c:pt>
                <c:pt idx="143">
                  <c:v>-683.47468199883576</c:v>
                </c:pt>
                <c:pt idx="144">
                  <c:v>-690.45255475125396</c:v>
                </c:pt>
                <c:pt idx="145">
                  <c:v>-697.39517075377728</c:v>
                </c:pt>
                <c:pt idx="146">
                  <c:v>-704.32843332727157</c:v>
                </c:pt>
                <c:pt idx="147">
                  <c:v>-711.27163622765011</c:v>
                </c:pt>
                <c:pt idx="148">
                  <c:v>-718.21327166087224</c:v>
                </c:pt>
                <c:pt idx="149">
                  <c:v>-725.15402424170327</c:v>
                </c:pt>
                <c:pt idx="150">
                  <c:v>-732.0987145045824</c:v>
                </c:pt>
                <c:pt idx="151">
                  <c:v>-739.04333776936107</c:v>
                </c:pt>
                <c:pt idx="152">
                  <c:v>-745.99558296160387</c:v>
                </c:pt>
                <c:pt idx="153">
                  <c:v>-752.96228787053553</c:v>
                </c:pt>
                <c:pt idx="154">
                  <c:v>-759.94049668231287</c:v>
                </c:pt>
                <c:pt idx="155">
                  <c:v>-766.91687813265685</c:v>
                </c:pt>
                <c:pt idx="156">
                  <c:v>-773.89012365544625</c:v>
                </c:pt>
                <c:pt idx="157">
                  <c:v>-780.8767873424764</c:v>
                </c:pt>
                <c:pt idx="158">
                  <c:v>-787.8868193238261</c:v>
                </c:pt>
                <c:pt idx="159">
                  <c:v>-794.91849233045082</c:v>
                </c:pt>
                <c:pt idx="160">
                  <c:v>-801.97672574592525</c:v>
                </c:pt>
                <c:pt idx="161">
                  <c:v>-809.08033190560093</c:v>
                </c:pt>
                <c:pt idx="162">
                  <c:v>-816.22408058483711</c:v>
                </c:pt>
                <c:pt idx="163">
                  <c:v>-823.38638106271867</c:v>
                </c:pt>
                <c:pt idx="164">
                  <c:v>-830.5764499671734</c:v>
                </c:pt>
                <c:pt idx="165">
                  <c:v>-837.79333757103279</c:v>
                </c:pt>
                <c:pt idx="166">
                  <c:v>-845.0291483321015</c:v>
                </c:pt>
                <c:pt idx="167">
                  <c:v>-852.27841473266699</c:v>
                </c:pt>
                <c:pt idx="168">
                  <c:v>-859.52318952892199</c:v>
                </c:pt>
                <c:pt idx="169">
                  <c:v>-866.77344107310682</c:v>
                </c:pt>
                <c:pt idx="170">
                  <c:v>-874.03227120293707</c:v>
                </c:pt>
                <c:pt idx="171">
                  <c:v>-881.31034653131815</c:v>
                </c:pt>
                <c:pt idx="172">
                  <c:v>-888.64523793312912</c:v>
                </c:pt>
                <c:pt idx="173">
                  <c:v>-896.03714758698402</c:v>
                </c:pt>
                <c:pt idx="174">
                  <c:v>-903.43049792814668</c:v>
                </c:pt>
                <c:pt idx="175">
                  <c:v>-910.80713765202222</c:v>
                </c:pt>
                <c:pt idx="176">
                  <c:v>-918.14482750115189</c:v>
                </c:pt>
                <c:pt idx="177">
                  <c:v>-925.40275819993815</c:v>
                </c:pt>
                <c:pt idx="178">
                  <c:v>-932.61951995331594</c:v>
                </c:pt>
                <c:pt idx="179">
                  <c:v>-939.78673852189308</c:v>
                </c:pt>
                <c:pt idx="180">
                  <c:v>-946.85103612001774</c:v>
                </c:pt>
                <c:pt idx="181">
                  <c:v>-953.84881388474344</c:v>
                </c:pt>
                <c:pt idx="182">
                  <c:v>-960.84224807993871</c:v>
                </c:pt>
                <c:pt idx="183">
                  <c:v>-967.85761683070803</c:v>
                </c:pt>
                <c:pt idx="184">
                  <c:v>-974.89195193978662</c:v>
                </c:pt>
                <c:pt idx="185">
                  <c:v>-981.94778423506239</c:v>
                </c:pt>
                <c:pt idx="186">
                  <c:v>-989.03162163939521</c:v>
                </c:pt>
                <c:pt idx="187">
                  <c:v>-996.14404797583575</c:v>
                </c:pt>
                <c:pt idx="188">
                  <c:v>-1003.2814958707677</c:v>
                </c:pt>
                <c:pt idx="189">
                  <c:v>-1010.4384041213154</c:v>
                </c:pt>
                <c:pt idx="190">
                  <c:v>-1017.6050852254143</c:v>
                </c:pt>
                <c:pt idx="191">
                  <c:v>-1024.7387143915221</c:v>
                </c:pt>
                <c:pt idx="192">
                  <c:v>-1031.8325203074855</c:v>
                </c:pt>
                <c:pt idx="193">
                  <c:v>-1038.8960951579231</c:v>
                </c:pt>
                <c:pt idx="194">
                  <c:v>-1045.9276345160094</c:v>
                </c:pt>
                <c:pt idx="195">
                  <c:v>-1052.946648970254</c:v>
                </c:pt>
                <c:pt idx="196">
                  <c:v>-1059.9777633282165</c:v>
                </c:pt>
                <c:pt idx="197">
                  <c:v>-1067.034268762369</c:v>
                </c:pt>
                <c:pt idx="198">
                  <c:v>-1074.1067382328258</c:v>
                </c:pt>
                <c:pt idx="199">
                  <c:v>-1081.1988042584912</c:v>
                </c:pt>
                <c:pt idx="200">
                  <c:v>-1088.3295894533746</c:v>
                </c:pt>
                <c:pt idx="201">
                  <c:v>-1095.4750165985729</c:v>
                </c:pt>
                <c:pt idx="202">
                  <c:v>-1102.6101249072367</c:v>
                </c:pt>
                <c:pt idx="203">
                  <c:v>-1109.7360973090981</c:v>
                </c:pt>
                <c:pt idx="204">
                  <c:v>-1116.8503013472164</c:v>
                </c:pt>
                <c:pt idx="205">
                  <c:v>-1123.9251927014802</c:v>
                </c:pt>
                <c:pt idx="206">
                  <c:v>-1130.9372926348374</c:v>
                </c:pt>
                <c:pt idx="207">
                  <c:v>-1137.8927407681695</c:v>
                </c:pt>
                <c:pt idx="208">
                  <c:v>-1144.8290758817323</c:v>
                </c:pt>
                <c:pt idx="209">
                  <c:v>-1151.7461493140081</c:v>
                </c:pt>
                <c:pt idx="210">
                  <c:v>-1158.6327944850448</c:v>
                </c:pt>
                <c:pt idx="211">
                  <c:v>-1165.5016337064785</c:v>
                </c:pt>
                <c:pt idx="212">
                  <c:v>-1172.3167451183815</c:v>
                </c:pt>
                <c:pt idx="213">
                  <c:v>-1179.0910758478497</c:v>
                </c:pt>
                <c:pt idx="214">
                  <c:v>-1185.8404223233622</c:v>
                </c:pt>
                <c:pt idx="215">
                  <c:v>-1192.5588121489384</c:v>
                </c:pt>
                <c:pt idx="216">
                  <c:v>-1199.2597607085488</c:v>
                </c:pt>
                <c:pt idx="217">
                  <c:v>-1205.9618746235237</c:v>
                </c:pt>
                <c:pt idx="218">
                  <c:v>-1212.6648663887418</c:v>
                </c:pt>
                <c:pt idx="219">
                  <c:v>-1219.3535157877284</c:v>
                </c:pt>
                <c:pt idx="220">
                  <c:v>-1226.0301418794072</c:v>
                </c:pt>
                <c:pt idx="221">
                  <c:v>-1232.676893474842</c:v>
                </c:pt>
                <c:pt idx="222">
                  <c:v>-1239.2807197316126</c:v>
                </c:pt>
                <c:pt idx="223">
                  <c:v>-1245.8644487759705</c:v>
                </c:pt>
                <c:pt idx="224">
                  <c:v>-1252.4489931933176</c:v>
                </c:pt>
                <c:pt idx="225">
                  <c:v>-1259.0334555592342</c:v>
                </c:pt>
                <c:pt idx="226">
                  <c:v>-1265.6255411021516</c:v>
                </c:pt>
                <c:pt idx="227">
                  <c:v>-1272.2469729309273</c:v>
                </c:pt>
                <c:pt idx="228">
                  <c:v>-1278.8910964656836</c:v>
                </c:pt>
                <c:pt idx="229">
                  <c:v>-1285.5298821209474</c:v>
                </c:pt>
                <c:pt idx="230">
                  <c:v>-1292.1575345174911</c:v>
                </c:pt>
                <c:pt idx="231">
                  <c:v>-1298.7710807962737</c:v>
                </c:pt>
                <c:pt idx="232">
                  <c:v>-1305.3761845266856</c:v>
                </c:pt>
                <c:pt idx="233">
                  <c:v>-1311.973862923528</c:v>
                </c:pt>
                <c:pt idx="234">
                  <c:v>-1318.5607705453385</c:v>
                </c:pt>
                <c:pt idx="235">
                  <c:v>-1325.1410118910178</c:v>
                </c:pt>
                <c:pt idx="236">
                  <c:v>-1331.7228051657899</c:v>
                </c:pt>
                <c:pt idx="237">
                  <c:v>-1338.3065696649578</c:v>
                </c:pt>
                <c:pt idx="238">
                  <c:v>-1344.8831727848203</c:v>
                </c:pt>
                <c:pt idx="239">
                  <c:v>-1351.4747839957433</c:v>
                </c:pt>
                <c:pt idx="240">
                  <c:v>-1358.1057226088674</c:v>
                </c:pt>
                <c:pt idx="241">
                  <c:v>-1364.7761134205507</c:v>
                </c:pt>
                <c:pt idx="242">
                  <c:v>-1371.4543235490526</c:v>
                </c:pt>
                <c:pt idx="243">
                  <c:v>-1378.1545316134914</c:v>
                </c:pt>
                <c:pt idx="244">
                  <c:v>-1384.900245192378</c:v>
                </c:pt>
                <c:pt idx="245">
                  <c:v>-1391.6876599198674</c:v>
                </c:pt>
                <c:pt idx="246">
                  <c:v>-1398.5301250518157</c:v>
                </c:pt>
                <c:pt idx="247">
                  <c:v>-1405.4559620068496</c:v>
                </c:pt>
                <c:pt idx="248">
                  <c:v>-1412.4947538832091</c:v>
                </c:pt>
                <c:pt idx="249">
                  <c:v>-1419.6288536321454</c:v>
                </c:pt>
                <c:pt idx="250">
                  <c:v>-1426.8258936268628</c:v>
                </c:pt>
                <c:pt idx="251">
                  <c:v>-1434.0675960327451</c:v>
                </c:pt>
                <c:pt idx="252">
                  <c:v>-1441.3698051642598</c:v>
                </c:pt>
                <c:pt idx="253">
                  <c:v>-1448.723667728864</c:v>
                </c:pt>
                <c:pt idx="254">
                  <c:v>-1456.0874067523796</c:v>
                </c:pt>
                <c:pt idx="255">
                  <c:v>-1463.4601393292426</c:v>
                </c:pt>
                <c:pt idx="256">
                  <c:v>-1470.8678933814531</c:v>
                </c:pt>
                <c:pt idx="257">
                  <c:v>-1478.3300614469108</c:v>
                </c:pt>
                <c:pt idx="258">
                  <c:v>-1485.8165198974912</c:v>
                </c:pt>
                <c:pt idx="259">
                  <c:v>-1493.284736585467</c:v>
                </c:pt>
                <c:pt idx="260">
                  <c:v>-1500.7413353808211</c:v>
                </c:pt>
                <c:pt idx="261">
                  <c:v>-1508.225920823576</c:v>
                </c:pt>
                <c:pt idx="262">
                  <c:v>-1515.7713608538083</c:v>
                </c:pt>
                <c:pt idx="263">
                  <c:v>-1523.3707387284487</c:v>
                </c:pt>
                <c:pt idx="264">
                  <c:v>-1530.9773760946525</c:v>
                </c:pt>
                <c:pt idx="265">
                  <c:v>-1538.5560019448578</c:v>
                </c:pt>
                <c:pt idx="266">
                  <c:v>-1546.1096164365124</c:v>
                </c:pt>
                <c:pt idx="267">
                  <c:v>-1554.4217932817344</c:v>
                </c:pt>
                <c:pt idx="268">
                  <c:v>-1567.5140831337967</c:v>
                </c:pt>
                <c:pt idx="269">
                  <c:v>-1581.448587127931</c:v>
                </c:pt>
                <c:pt idx="270">
                  <c:v>-1588.5314194476182</c:v>
                </c:pt>
                <c:pt idx="271">
                  <c:v>-1602.2465018820906</c:v>
                </c:pt>
                <c:pt idx="272">
                  <c:v>-1615.4196461136851</c:v>
                </c:pt>
                <c:pt idx="273">
                  <c:v>-1621.4934280331654</c:v>
                </c:pt>
                <c:pt idx="274">
                  <c:v>-1627.5486163670955</c:v>
                </c:pt>
                <c:pt idx="275">
                  <c:v>-1633.338028518195</c:v>
                </c:pt>
                <c:pt idx="276">
                  <c:v>-1638.9017718710447</c:v>
                </c:pt>
                <c:pt idx="277">
                  <c:v>-1644.3862475122457</c:v>
                </c:pt>
                <c:pt idx="278">
                  <c:v>-1649.7145600962003</c:v>
                </c:pt>
                <c:pt idx="279">
                  <c:v>-1654.766765092337</c:v>
                </c:pt>
                <c:pt idx="280">
                  <c:v>-1659.6612882335849</c:v>
                </c:pt>
                <c:pt idx="281">
                  <c:v>-1668.6619721754332</c:v>
                </c:pt>
                <c:pt idx="282">
                  <c:v>-1676.6844945109046</c:v>
                </c:pt>
                <c:pt idx="283">
                  <c:v>-1684.2434248865102</c:v>
                </c:pt>
                <c:pt idx="284">
                  <c:v>-1691.580571044716</c:v>
                </c:pt>
                <c:pt idx="285">
                  <c:v>-1699.142039104742</c:v>
                </c:pt>
                <c:pt idx="286">
                  <c:v>-1706.4674300780412</c:v>
                </c:pt>
                <c:pt idx="287">
                  <c:v>-1713.5010825829547</c:v>
                </c:pt>
                <c:pt idx="288">
                  <c:v>-1720.5390616299383</c:v>
                </c:pt>
                <c:pt idx="289">
                  <c:v>-1727.5946956679263</c:v>
                </c:pt>
                <c:pt idx="290">
                  <c:v>-1734.7650342157622</c:v>
                </c:pt>
                <c:pt idx="291">
                  <c:v>-1742.0596965807415</c:v>
                </c:pt>
                <c:pt idx="292">
                  <c:v>-1749.245804697164</c:v>
                </c:pt>
                <c:pt idx="293">
                  <c:v>-1756.5224661587501</c:v>
                </c:pt>
                <c:pt idx="294">
                  <c:v>-1763.9124833697326</c:v>
                </c:pt>
                <c:pt idx="295">
                  <c:v>-1771.5049641796343</c:v>
                </c:pt>
                <c:pt idx="296">
                  <c:v>-1775.3128848652445</c:v>
                </c:pt>
                <c:pt idx="297">
                  <c:v>-1779.0924552154704</c:v>
                </c:pt>
                <c:pt idx="298">
                  <c:v>-1787.1084860946744</c:v>
                </c:pt>
                <c:pt idx="299">
                  <c:v>-1795.7008462669169</c:v>
                </c:pt>
                <c:pt idx="300">
                  <c:v>-1804.8738653033142</c:v>
                </c:pt>
                <c:pt idx="301">
                  <c:v>-1809.5819809164338</c:v>
                </c:pt>
                <c:pt idx="302">
                  <c:v>-1814.0385164125114</c:v>
                </c:pt>
                <c:pt idx="303">
                  <c:v>-1818.6128622455947</c:v>
                </c:pt>
                <c:pt idx="304">
                  <c:v>-1823.2052352128155</c:v>
                </c:pt>
                <c:pt idx="305">
                  <c:v>-1827.9550142090031</c:v>
                </c:pt>
                <c:pt idx="306">
                  <c:v>-1832.9490384341095</c:v>
                </c:pt>
                <c:pt idx="307">
                  <c:v>-1843.5506945780792</c:v>
                </c:pt>
                <c:pt idx="308">
                  <c:v>-1854.3808410573413</c:v>
                </c:pt>
                <c:pt idx="309">
                  <c:v>-1865.7153697711869</c:v>
                </c:pt>
                <c:pt idx="310">
                  <c:v>-1877.7576274521466</c:v>
                </c:pt>
                <c:pt idx="311">
                  <c:v>-1884.0654578220258</c:v>
                </c:pt>
                <c:pt idx="312">
                  <c:v>-1890.1374210493211</c:v>
                </c:pt>
                <c:pt idx="313">
                  <c:v>-1896.3392388288642</c:v>
                </c:pt>
                <c:pt idx="314">
                  <c:v>-1902.5896609513702</c:v>
                </c:pt>
                <c:pt idx="315">
                  <c:v>-1908.9634411542838</c:v>
                </c:pt>
                <c:pt idx="316">
                  <c:v>-1915.5228937256959</c:v>
                </c:pt>
                <c:pt idx="317">
                  <c:v>-1928.7657196975767</c:v>
                </c:pt>
                <c:pt idx="318">
                  <c:v>-1942.1938859762315</c:v>
                </c:pt>
                <c:pt idx="319">
                  <c:v>-1955.7539718446521</c:v>
                </c:pt>
                <c:pt idx="320">
                  <c:v>-1969.9336655315351</c:v>
                </c:pt>
                <c:pt idx="321">
                  <c:v>-1976.8732209619695</c:v>
                </c:pt>
                <c:pt idx="322">
                  <c:v>-1983.8792572231146</c:v>
                </c:pt>
                <c:pt idx="323">
                  <c:v>-1990.9958681714961</c:v>
                </c:pt>
                <c:pt idx="324">
                  <c:v>-1997.982521179234</c:v>
                </c:pt>
                <c:pt idx="325">
                  <c:v>-2004.9511849667472</c:v>
                </c:pt>
                <c:pt idx="326">
                  <c:v>-2012.0357985661578</c:v>
                </c:pt>
                <c:pt idx="327">
                  <c:v>-2019.0950384883909</c:v>
                </c:pt>
                <c:pt idx="328">
                  <c:v>-2026.3817904126595</c:v>
                </c:pt>
                <c:pt idx="329">
                  <c:v>-2033.5473979801568</c:v>
                </c:pt>
                <c:pt idx="330">
                  <c:v>-2040.5430124809379</c:v>
                </c:pt>
                <c:pt idx="331">
                  <c:v>-2047.6053380893516</c:v>
                </c:pt>
                <c:pt idx="332">
                  <c:v>-2054.9522339568971</c:v>
                </c:pt>
                <c:pt idx="333">
                  <c:v>-2062.3300402214204</c:v>
                </c:pt>
                <c:pt idx="334">
                  <c:v>-2069.5278987555653</c:v>
                </c:pt>
                <c:pt idx="335">
                  <c:v>-2076.7414657295667</c:v>
                </c:pt>
                <c:pt idx="336">
                  <c:v>-2083.9468022581464</c:v>
                </c:pt>
                <c:pt idx="337">
                  <c:v>-2091.3362094689587</c:v>
                </c:pt>
                <c:pt idx="338">
                  <c:v>-2098.7089449188202</c:v>
                </c:pt>
                <c:pt idx="339">
                  <c:v>-2105.8301610871608</c:v>
                </c:pt>
                <c:pt idx="340">
                  <c:v>-2113.0094052439208</c:v>
                </c:pt>
                <c:pt idx="341">
                  <c:v>-2120.2047679449752</c:v>
                </c:pt>
                <c:pt idx="342">
                  <c:v>-2127.3244523654143</c:v>
                </c:pt>
                <c:pt idx="343">
                  <c:v>-2131.5459009587671</c:v>
                </c:pt>
                <c:pt idx="344">
                  <c:v>-2139.2438168706785</c:v>
                </c:pt>
                <c:pt idx="345">
                  <c:v>-2146.877909000938</c:v>
                </c:pt>
                <c:pt idx="346">
                  <c:v>-2154.4793611981754</c:v>
                </c:pt>
                <c:pt idx="347">
                  <c:v>-2162.0808151324613</c:v>
                </c:pt>
                <c:pt idx="348">
                  <c:v>-2169.6822690667473</c:v>
                </c:pt>
                <c:pt idx="349">
                  <c:v>-2177.2837230010332</c:v>
                </c:pt>
                <c:pt idx="350">
                  <c:v>-2184.8851769353191</c:v>
                </c:pt>
                <c:pt idx="351">
                  <c:v>-2192.4866308696051</c:v>
                </c:pt>
                <c:pt idx="352">
                  <c:v>-2200.088084803891</c:v>
                </c:pt>
                <c:pt idx="353">
                  <c:v>-2206.283269760334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001-4293-B35A-62E56669B4B3}"/>
            </c:ext>
          </c:extLst>
        </c:ser>
        <c:ser>
          <c:idx val="0"/>
          <c:order val="1"/>
          <c:tx>
            <c:v>Подрядчик по ННБ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Данные!$G$8:$G$10268</c:f>
              <c:numCache>
                <c:formatCode>#,##0.00</c:formatCode>
                <c:ptCount val="10261"/>
                <c:pt idx="0">
                  <c:v>0</c:v>
                </c:pt>
                <c:pt idx="1">
                  <c:v>-3.0136814183080098E-2</c:v>
                </c:pt>
                <c:pt idx="2">
                  <c:v>-5.6419682823147119E-2</c:v>
                </c:pt>
                <c:pt idx="3">
                  <c:v>-6.6979200608713263E-2</c:v>
                </c:pt>
                <c:pt idx="4">
                  <c:v>-5.6847901071303601E-2</c:v>
                </c:pt>
                <c:pt idx="5">
                  <c:v>-4.2027962158932168E-2</c:v>
                </c:pt>
                <c:pt idx="6">
                  <c:v>-4.1029579697222984E-2</c:v>
                </c:pt>
                <c:pt idx="7">
                  <c:v>-5.292915067076908E-2</c:v>
                </c:pt>
                <c:pt idx="8">
                  <c:v>-5.2937620939909044E-2</c:v>
                </c:pt>
                <c:pt idx="9">
                  <c:v>-1.9846985689894493E-2</c:v>
                </c:pt>
                <c:pt idx="10">
                  <c:v>3.319983888690127E-2</c:v>
                </c:pt>
                <c:pt idx="11">
                  <c:v>8.7888253575934716E-2</c:v>
                </c:pt>
                <c:pt idx="12">
                  <c:v>0.15239066321708439</c:v>
                </c:pt>
                <c:pt idx="13">
                  <c:v>0.22763306145770607</c:v>
                </c:pt>
                <c:pt idx="14">
                  <c:v>0.31355867896580308</c:v>
                </c:pt>
                <c:pt idx="15">
                  <c:v>0.42229309199891596</c:v>
                </c:pt>
                <c:pt idx="16">
                  <c:v>0.56022710430091427</c:v>
                </c:pt>
                <c:pt idx="17">
                  <c:v>0.72506214434468219</c:v>
                </c:pt>
                <c:pt idx="18">
                  <c:v>0.91121505988352869</c:v>
                </c:pt>
                <c:pt idx="19">
                  <c:v>1.1122159535203091</c:v>
                </c:pt>
                <c:pt idx="20">
                  <c:v>1.3262089627017113</c:v>
                </c:pt>
                <c:pt idx="21">
                  <c:v>1.5561658734614616</c:v>
                </c:pt>
                <c:pt idx="22">
                  <c:v>1.7738559750051521</c:v>
                </c:pt>
                <c:pt idx="23">
                  <c:v>1.9514096829384306</c:v>
                </c:pt>
                <c:pt idx="24">
                  <c:v>2.106796575295161</c:v>
                </c:pt>
                <c:pt idx="25">
                  <c:v>2.265798718787829</c:v>
                </c:pt>
                <c:pt idx="26">
                  <c:v>2.4319908352483521</c:v>
                </c:pt>
                <c:pt idx="27">
                  <c:v>2.606422725030392</c:v>
                </c:pt>
                <c:pt idx="28">
                  <c:v>2.7923719441207</c:v>
                </c:pt>
                <c:pt idx="29">
                  <c:v>2.9737651202590447</c:v>
                </c:pt>
                <c:pt idx="30">
                  <c:v>3.145202014591113</c:v>
                </c:pt>
                <c:pt idx="31">
                  <c:v>3.3097252985513346</c:v>
                </c:pt>
                <c:pt idx="32">
                  <c:v>3.4588053517401636</c:v>
                </c:pt>
                <c:pt idx="33">
                  <c:v>3.5894120075359677</c:v>
                </c:pt>
                <c:pt idx="34">
                  <c:v>3.7166941588218898</c:v>
                </c:pt>
                <c:pt idx="35">
                  <c:v>3.8433024643500198</c:v>
                </c:pt>
                <c:pt idx="36">
                  <c:v>3.9610159959067706</c:v>
                </c:pt>
                <c:pt idx="37">
                  <c:v>4.0765372628586354</c:v>
                </c:pt>
                <c:pt idx="38">
                  <c:v>4.196237105160737</c:v>
                </c:pt>
                <c:pt idx="39">
                  <c:v>4.3268132950847411</c:v>
                </c:pt>
                <c:pt idx="40">
                  <c:v>4.4770887402588944</c:v>
                </c:pt>
                <c:pt idx="41">
                  <c:v>4.6510644289379179</c:v>
                </c:pt>
                <c:pt idx="42">
                  <c:v>4.8488368854919193</c:v>
                </c:pt>
                <c:pt idx="43">
                  <c:v>5.0663173293127537</c:v>
                </c:pt>
                <c:pt idx="44">
                  <c:v>5.2921227443948746</c:v>
                </c:pt>
                <c:pt idx="45">
                  <c:v>5.5293674722970065</c:v>
                </c:pt>
                <c:pt idx="46">
                  <c:v>5.7661200525631591</c:v>
                </c:pt>
                <c:pt idx="47">
                  <c:v>5.996718674651131</c:v>
                </c:pt>
                <c:pt idx="48">
                  <c:v>6.2310842489863019</c:v>
                </c:pt>
                <c:pt idx="49">
                  <c:v>6.4596728658254605</c:v>
                </c:pt>
                <c:pt idx="50">
                  <c:v>6.6836227771839196</c:v>
                </c:pt>
                <c:pt idx="51">
                  <c:v>6.9161794285287499</c:v>
                </c:pt>
                <c:pt idx="52">
                  <c:v>7.1614563649234002</c:v>
                </c:pt>
                <c:pt idx="53">
                  <c:v>7.4435637209712722</c:v>
                </c:pt>
                <c:pt idx="54">
                  <c:v>7.764526196148255</c:v>
                </c:pt>
                <c:pt idx="55">
                  <c:v>8.1007912784448859</c:v>
                </c:pt>
                <c:pt idx="56">
                  <c:v>8.4446748211052629</c:v>
                </c:pt>
                <c:pt idx="57">
                  <c:v>8.7934568595225979</c:v>
                </c:pt>
                <c:pt idx="58">
                  <c:v>9.1376358094748955</c:v>
                </c:pt>
                <c:pt idx="59">
                  <c:v>9.4631545888140138</c:v>
                </c:pt>
                <c:pt idx="60">
                  <c:v>9.7653298969047668</c:v>
                </c:pt>
                <c:pt idx="61">
                  <c:v>10.048730775844462</c:v>
                </c:pt>
                <c:pt idx="62">
                  <c:v>10.328122281825038</c:v>
                </c:pt>
                <c:pt idx="63">
                  <c:v>10.585520260220896</c:v>
                </c:pt>
                <c:pt idx="64">
                  <c:v>10.815965033422069</c:v>
                </c:pt>
                <c:pt idx="65">
                  <c:v>11.030182945323142</c:v>
                </c:pt>
                <c:pt idx="66">
                  <c:v>11.225879515730274</c:v>
                </c:pt>
                <c:pt idx="67">
                  <c:v>11.403134000641195</c:v>
                </c:pt>
                <c:pt idx="68">
                  <c:v>11.562180031925806</c:v>
                </c:pt>
                <c:pt idx="69">
                  <c:v>11.715910698440918</c:v>
                </c:pt>
                <c:pt idx="70">
                  <c:v>11.879663555478984</c:v>
                </c:pt>
                <c:pt idx="71">
                  <c:v>12.045503121424453</c:v>
                </c:pt>
                <c:pt idx="72">
                  <c:v>12.202453065635792</c:v>
                </c:pt>
                <c:pt idx="73">
                  <c:v>12.334708065011556</c:v>
                </c:pt>
                <c:pt idx="74">
                  <c:v>12.407596408615502</c:v>
                </c:pt>
                <c:pt idx="75">
                  <c:v>12.37797842416548</c:v>
                </c:pt>
                <c:pt idx="76">
                  <c:v>12.228033312078725</c:v>
                </c:pt>
                <c:pt idx="77">
                  <c:v>11.991689949524673</c:v>
                </c:pt>
                <c:pt idx="78">
                  <c:v>11.680133185584221</c:v>
                </c:pt>
                <c:pt idx="79">
                  <c:v>11.278692566430863</c:v>
                </c:pt>
                <c:pt idx="80">
                  <c:v>10.820487178625484</c:v>
                </c:pt>
                <c:pt idx="81">
                  <c:v>10.341040018364303</c:v>
                </c:pt>
                <c:pt idx="82">
                  <c:v>9.8434104599713788</c:v>
                </c:pt>
                <c:pt idx="83">
                  <c:v>9.3311607274474078</c:v>
                </c:pt>
                <c:pt idx="84">
                  <c:v>8.7940287340559387</c:v>
                </c:pt>
                <c:pt idx="85">
                  <c:v>8.1767005247631896</c:v>
                </c:pt>
                <c:pt idx="86">
                  <c:v>7.4410323703944306</c:v>
                </c:pt>
                <c:pt idx="87">
                  <c:v>6.5976950805572407</c:v>
                </c:pt>
                <c:pt idx="88">
                  <c:v>5.6693895083272885</c:v>
                </c:pt>
                <c:pt idx="89">
                  <c:v>4.6822111438394458</c:v>
                </c:pt>
                <c:pt idx="90">
                  <c:v>3.6326948779932278</c:v>
                </c:pt>
                <c:pt idx="91">
                  <c:v>2.4859654981567045</c:v>
                </c:pt>
                <c:pt idx="92">
                  <c:v>1.2244446662974828</c:v>
                </c:pt>
                <c:pt idx="93">
                  <c:v>-0.14457888078543468</c:v>
                </c:pt>
                <c:pt idx="94">
                  <c:v>-1.6234838985278806</c:v>
                </c:pt>
                <c:pt idx="95">
                  <c:v>-3.2001755986147531</c:v>
                </c:pt>
                <c:pt idx="96">
                  <c:v>-4.8820497595694476</c:v>
                </c:pt>
                <c:pt idx="97">
                  <c:v>-6.6713260775284136</c:v>
                </c:pt>
                <c:pt idx="98">
                  <c:v>-8.5464388696492666</c:v>
                </c:pt>
                <c:pt idx="99">
                  <c:v>-10.509931701873914</c:v>
                </c:pt>
                <c:pt idx="100">
                  <c:v>-12.558846118536703</c:v>
                </c:pt>
                <c:pt idx="101">
                  <c:v>-14.652069766306621</c:v>
                </c:pt>
                <c:pt idx="102">
                  <c:v>-16.768839056442665</c:v>
                </c:pt>
                <c:pt idx="103">
                  <c:v>-18.892875639595903</c:v>
                </c:pt>
                <c:pt idx="104">
                  <c:v>-21.001801340090065</c:v>
                </c:pt>
                <c:pt idx="105">
                  <c:v>-23.119715873080271</c:v>
                </c:pt>
                <c:pt idx="106">
                  <c:v>-25.241074612593611</c:v>
                </c:pt>
                <c:pt idx="107">
                  <c:v>-27.345844166377788</c:v>
                </c:pt>
                <c:pt idx="108">
                  <c:v>-29.42797832259739</c:v>
                </c:pt>
                <c:pt idx="109">
                  <c:v>-31.482001971506385</c:v>
                </c:pt>
                <c:pt idx="110">
                  <c:v>-33.522139021182817</c:v>
                </c:pt>
                <c:pt idx="111">
                  <c:v>-35.538035690661843</c:v>
                </c:pt>
                <c:pt idx="112">
                  <c:v>-37.520041112882815</c:v>
                </c:pt>
                <c:pt idx="113">
                  <c:v>-39.480917772510004</c:v>
                </c:pt>
                <c:pt idx="114">
                  <c:v>-41.420117425358242</c:v>
                </c:pt>
                <c:pt idx="115">
                  <c:v>-43.328294697902244</c:v>
                </c:pt>
                <c:pt idx="116">
                  <c:v>-45.216939071304672</c:v>
                </c:pt>
                <c:pt idx="117">
                  <c:v>-47.111177265311525</c:v>
                </c:pt>
                <c:pt idx="118">
                  <c:v>-49.02963437325306</c:v>
                </c:pt>
                <c:pt idx="119">
                  <c:v>-50.987852256063668</c:v>
                </c:pt>
                <c:pt idx="120">
                  <c:v>-52.998380679740038</c:v>
                </c:pt>
                <c:pt idx="121">
                  <c:v>-55.048229699983693</c:v>
                </c:pt>
                <c:pt idx="122">
                  <c:v>-57.107003146851667</c:v>
                </c:pt>
                <c:pt idx="123">
                  <c:v>-59.170584275760277</c:v>
                </c:pt>
                <c:pt idx="124">
                  <c:v>-61.233320360066934</c:v>
                </c:pt>
                <c:pt idx="125">
                  <c:v>-63.293948834692586</c:v>
                </c:pt>
                <c:pt idx="126">
                  <c:v>-65.352337923885841</c:v>
                </c:pt>
                <c:pt idx="127">
                  <c:v>-67.408728206523378</c:v>
                </c:pt>
                <c:pt idx="128">
                  <c:v>-69.457567798745004</c:v>
                </c:pt>
                <c:pt idx="129">
                  <c:v>-71.487856013123235</c:v>
                </c:pt>
                <c:pt idx="130">
                  <c:v>-73.505141178935943</c:v>
                </c:pt>
                <c:pt idx="131">
                  <c:v>-75.509704618116686</c:v>
                </c:pt>
                <c:pt idx="132">
                  <c:v>-77.487901630058829</c:v>
                </c:pt>
                <c:pt idx="133">
                  <c:v>-79.429545168715677</c:v>
                </c:pt>
                <c:pt idx="134">
                  <c:v>-81.33587611006422</c:v>
                </c:pt>
                <c:pt idx="135">
                  <c:v>-83.21182497152644</c:v>
                </c:pt>
                <c:pt idx="136">
                  <c:v>-85.062314064313298</c:v>
                </c:pt>
                <c:pt idx="137">
                  <c:v>-86.893059262156612</c:v>
                </c:pt>
                <c:pt idx="138">
                  <c:v>-88.709707321862908</c:v>
                </c:pt>
                <c:pt idx="139">
                  <c:v>-90.525014276306308</c:v>
                </c:pt>
                <c:pt idx="140">
                  <c:v>-92.360692163940243</c:v>
                </c:pt>
                <c:pt idx="141">
                  <c:v>-94.219757976558313</c:v>
                </c:pt>
                <c:pt idx="142">
                  <c:v>-96.122236625256903</c:v>
                </c:pt>
                <c:pt idx="143">
                  <c:v>-98.097610127122451</c:v>
                </c:pt>
                <c:pt idx="144">
                  <c:v>-100.13737469495804</c:v>
                </c:pt>
                <c:pt idx="145">
                  <c:v>-102.23674676722258</c:v>
                </c:pt>
                <c:pt idx="146">
                  <c:v>-104.36903389737139</c:v>
                </c:pt>
                <c:pt idx="147">
                  <c:v>-106.5037155799144</c:v>
                </c:pt>
                <c:pt idx="148">
                  <c:v>-108.63327882320499</c:v>
                </c:pt>
                <c:pt idx="149">
                  <c:v>-110.73477473487357</c:v>
                </c:pt>
                <c:pt idx="150">
                  <c:v>-112.80442022391593</c:v>
                </c:pt>
                <c:pt idx="151">
                  <c:v>-114.87008491990463</c:v>
                </c:pt>
                <c:pt idx="152">
                  <c:v>-116.94594519700416</c:v>
                </c:pt>
                <c:pt idx="153">
                  <c:v>-119.01949564750868</c:v>
                </c:pt>
                <c:pt idx="154">
                  <c:v>-121.08587158251896</c:v>
                </c:pt>
                <c:pt idx="155">
                  <c:v>-123.14575397986874</c:v>
                </c:pt>
                <c:pt idx="156">
                  <c:v>-125.1908184949672</c:v>
                </c:pt>
                <c:pt idx="157">
                  <c:v>-127.23055409548641</c:v>
                </c:pt>
                <c:pt idx="158">
                  <c:v>-129.26050203228434</c:v>
                </c:pt>
                <c:pt idx="159">
                  <c:v>-131.27347647038371</c:v>
                </c:pt>
                <c:pt idx="160">
                  <c:v>-133.29073539413741</c:v>
                </c:pt>
                <c:pt idx="161">
                  <c:v>-135.30817120167012</c:v>
                </c:pt>
                <c:pt idx="162">
                  <c:v>-137.3195484754641</c:v>
                </c:pt>
                <c:pt idx="163">
                  <c:v>-139.33615440453107</c:v>
                </c:pt>
                <c:pt idx="164">
                  <c:v>-141.32669192188811</c:v>
                </c:pt>
                <c:pt idx="165">
                  <c:v>-143.28544661323932</c:v>
                </c:pt>
                <c:pt idx="166">
                  <c:v>-145.23848241323557</c:v>
                </c:pt>
                <c:pt idx="167">
                  <c:v>-147.19923876627018</c:v>
                </c:pt>
                <c:pt idx="168">
                  <c:v>-149.16556689197782</c:v>
                </c:pt>
                <c:pt idx="169">
                  <c:v>-151.12046992536844</c:v>
                </c:pt>
                <c:pt idx="170">
                  <c:v>-153.06343234710454</c:v>
                </c:pt>
                <c:pt idx="171">
                  <c:v>-155.01224505052707</c:v>
                </c:pt>
                <c:pt idx="172">
                  <c:v>-156.9672642025001</c:v>
                </c:pt>
                <c:pt idx="173">
                  <c:v>-158.92790178330043</c:v>
                </c:pt>
                <c:pt idx="174">
                  <c:v>-160.90063560673423</c:v>
                </c:pt>
                <c:pt idx="175">
                  <c:v>-162.87927204392881</c:v>
                </c:pt>
                <c:pt idx="176">
                  <c:v>-164.87620365973146</c:v>
                </c:pt>
                <c:pt idx="177">
                  <c:v>-166.8706282204972</c:v>
                </c:pt>
                <c:pt idx="178">
                  <c:v>-168.84964986174487</c:v>
                </c:pt>
                <c:pt idx="179">
                  <c:v>-170.82444806197034</c:v>
                </c:pt>
                <c:pt idx="180">
                  <c:v>-172.83710545959838</c:v>
                </c:pt>
                <c:pt idx="181">
                  <c:v>-174.88142410365882</c:v>
                </c:pt>
                <c:pt idx="182">
                  <c:v>-176.91717598966733</c:v>
                </c:pt>
                <c:pt idx="183">
                  <c:v>-178.94800903948183</c:v>
                </c:pt>
                <c:pt idx="184">
                  <c:v>-180.95378640421777</c:v>
                </c:pt>
                <c:pt idx="185">
                  <c:v>-182.94040019764137</c:v>
                </c:pt>
                <c:pt idx="186">
                  <c:v>-184.91489818398884</c:v>
                </c:pt>
                <c:pt idx="187">
                  <c:v>-186.8746351650683</c:v>
                </c:pt>
                <c:pt idx="188">
                  <c:v>-188.82989577363779</c:v>
                </c:pt>
                <c:pt idx="189">
                  <c:v>-190.77839591094951</c:v>
                </c:pt>
                <c:pt idx="190">
                  <c:v>-192.72218194907236</c:v>
                </c:pt>
                <c:pt idx="191">
                  <c:v>-194.68234330034093</c:v>
                </c:pt>
                <c:pt idx="192">
                  <c:v>-196.67163524655609</c:v>
                </c:pt>
                <c:pt idx="193">
                  <c:v>-198.6459027447672</c:v>
                </c:pt>
                <c:pt idx="194">
                  <c:v>-200.58667513865817</c:v>
                </c:pt>
                <c:pt idx="195">
                  <c:v>-202.51213420564133</c:v>
                </c:pt>
                <c:pt idx="196">
                  <c:v>-204.42507236026569</c:v>
                </c:pt>
                <c:pt idx="197">
                  <c:v>-206.32640523669258</c:v>
                </c:pt>
                <c:pt idx="198">
                  <c:v>-208.21419119161931</c:v>
                </c:pt>
                <c:pt idx="199">
                  <c:v>-210.0906233213465</c:v>
                </c:pt>
                <c:pt idx="200">
                  <c:v>-211.95466960880512</c:v>
                </c:pt>
                <c:pt idx="201">
                  <c:v>-213.80460914470322</c:v>
                </c:pt>
                <c:pt idx="202">
                  <c:v>-215.63792424163404</c:v>
                </c:pt>
                <c:pt idx="203">
                  <c:v>-217.4496949315924</c:v>
                </c:pt>
                <c:pt idx="204">
                  <c:v>-219.25250519774403</c:v>
                </c:pt>
                <c:pt idx="205">
                  <c:v>-221.0650213992794</c:v>
                </c:pt>
                <c:pt idx="206">
                  <c:v>-222.89082760598177</c:v>
                </c:pt>
                <c:pt idx="207">
                  <c:v>-224.74210027850873</c:v>
                </c:pt>
                <c:pt idx="208">
                  <c:v>-226.61562033785054</c:v>
                </c:pt>
                <c:pt idx="209">
                  <c:v>-228.50202509276235</c:v>
                </c:pt>
                <c:pt idx="210">
                  <c:v>-230.37955200301298</c:v>
                </c:pt>
                <c:pt idx="211">
                  <c:v>-232.25025512438162</c:v>
                </c:pt>
                <c:pt idx="212">
                  <c:v>-234.18946697944941</c:v>
                </c:pt>
                <c:pt idx="213">
                  <c:v>-236.20770252243727</c:v>
                </c:pt>
                <c:pt idx="214">
                  <c:v>-238.3215475610692</c:v>
                </c:pt>
                <c:pt idx="215">
                  <c:v>-240.5636861680492</c:v>
                </c:pt>
                <c:pt idx="216">
                  <c:v>-242.85401616844334</c:v>
                </c:pt>
                <c:pt idx="217">
                  <c:v>-245.14474470453086</c:v>
                </c:pt>
                <c:pt idx="218">
                  <c:v>-247.41753732271374</c:v>
                </c:pt>
                <c:pt idx="219">
                  <c:v>-249.6516558273901</c:v>
                </c:pt>
                <c:pt idx="220">
                  <c:v>-251.85910355953388</c:v>
                </c:pt>
                <c:pt idx="221">
                  <c:v>-254.04189825471704</c:v>
                </c:pt>
                <c:pt idx="222">
                  <c:v>-256.21310326315069</c:v>
                </c:pt>
                <c:pt idx="223">
                  <c:v>-258.36692523507998</c:v>
                </c:pt>
                <c:pt idx="224">
                  <c:v>-260.48353652794594</c:v>
                </c:pt>
                <c:pt idx="225">
                  <c:v>-262.56720661899851</c:v>
                </c:pt>
                <c:pt idx="226">
                  <c:v>-264.61598584230194</c:v>
                </c:pt>
                <c:pt idx="227">
                  <c:v>-266.63590131095481</c:v>
                </c:pt>
                <c:pt idx="228">
                  <c:v>-268.61977736052955</c:v>
                </c:pt>
                <c:pt idx="229">
                  <c:v>-270.57305113060937</c:v>
                </c:pt>
                <c:pt idx="230">
                  <c:v>-272.51049426439891</c:v>
                </c:pt>
                <c:pt idx="231">
                  <c:v>-274.4262889486231</c:v>
                </c:pt>
                <c:pt idx="232">
                  <c:v>-276.33025604169251</c:v>
                </c:pt>
                <c:pt idx="233">
                  <c:v>-278.23021184933879</c:v>
                </c:pt>
                <c:pt idx="234">
                  <c:v>-280.1445181145474</c:v>
                </c:pt>
                <c:pt idx="235">
                  <c:v>-282.05441921072821</c:v>
                </c:pt>
                <c:pt idx="236">
                  <c:v>-283.94295877631555</c:v>
                </c:pt>
                <c:pt idx="237">
                  <c:v>-285.82461167746914</c:v>
                </c:pt>
                <c:pt idx="238">
                  <c:v>-287.68251939796556</c:v>
                </c:pt>
                <c:pt idx="239">
                  <c:v>-289.50802229590511</c:v>
                </c:pt>
                <c:pt idx="240">
                  <c:v>-291.31268082103549</c:v>
                </c:pt>
                <c:pt idx="241">
                  <c:v>-293.11686407101098</c:v>
                </c:pt>
                <c:pt idx="242">
                  <c:v>-294.93316174959102</c:v>
                </c:pt>
                <c:pt idx="243">
                  <c:v>-296.75478107110308</c:v>
                </c:pt>
                <c:pt idx="244">
                  <c:v>-298.60216880132162</c:v>
                </c:pt>
                <c:pt idx="245">
                  <c:v>-300.47616518880875</c:v>
                </c:pt>
                <c:pt idx="246">
                  <c:v>-302.35252769213548</c:v>
                </c:pt>
                <c:pt idx="247">
                  <c:v>-304.22499402295546</c:v>
                </c:pt>
                <c:pt idx="248">
                  <c:v>-306.08588996115674</c:v>
                </c:pt>
                <c:pt idx="249">
                  <c:v>-307.94882087807139</c:v>
                </c:pt>
                <c:pt idx="250">
                  <c:v>-309.82148618143992</c:v>
                </c:pt>
                <c:pt idx="251">
                  <c:v>-311.70714706678041</c:v>
                </c:pt>
                <c:pt idx="252">
                  <c:v>-313.63181695780202</c:v>
                </c:pt>
                <c:pt idx="253">
                  <c:v>-315.60161594082439</c:v>
                </c:pt>
                <c:pt idx="254">
                  <c:v>-317.61059803697776</c:v>
                </c:pt>
                <c:pt idx="255">
                  <c:v>-319.6358403627363</c:v>
                </c:pt>
                <c:pt idx="256">
                  <c:v>-321.64775000427443</c:v>
                </c:pt>
                <c:pt idx="257">
                  <c:v>-323.63738888895381</c:v>
                </c:pt>
                <c:pt idx="258">
                  <c:v>-325.613297914501</c:v>
                </c:pt>
                <c:pt idx="259">
                  <c:v>-327.59972272544928</c:v>
                </c:pt>
                <c:pt idx="260">
                  <c:v>-329.58237946921457</c:v>
                </c:pt>
                <c:pt idx="261">
                  <c:v>-331.53259345266332</c:v>
                </c:pt>
                <c:pt idx="262">
                  <c:v>-333.43826465785799</c:v>
                </c:pt>
                <c:pt idx="263">
                  <c:v>-335.34858614723038</c:v>
                </c:pt>
                <c:pt idx="264">
                  <c:v>-337.30727996051775</c:v>
                </c:pt>
                <c:pt idx="265">
                  <c:v>-339.28347871724264</c:v>
                </c:pt>
                <c:pt idx="266">
                  <c:v>-341.27146328651082</c:v>
                </c:pt>
                <c:pt idx="267">
                  <c:v>-343.49516764493706</c:v>
                </c:pt>
                <c:pt idx="268">
                  <c:v>-347.43276937308394</c:v>
                </c:pt>
                <c:pt idx="269">
                  <c:v>-352.52931615786395</c:v>
                </c:pt>
                <c:pt idx="270">
                  <c:v>-355.25509085703652</c:v>
                </c:pt>
                <c:pt idx="271">
                  <c:v>-360.74956119476491</c:v>
                </c:pt>
                <c:pt idx="272">
                  <c:v>-366.61951776012569</c:v>
                </c:pt>
                <c:pt idx="273">
                  <c:v>-369.50611181491604</c:v>
                </c:pt>
                <c:pt idx="274">
                  <c:v>-372.58352865732928</c:v>
                </c:pt>
                <c:pt idx="275">
                  <c:v>-375.77928171121647</c:v>
                </c:pt>
                <c:pt idx="276">
                  <c:v>-379.09842537711586</c:v>
                </c:pt>
                <c:pt idx="277">
                  <c:v>-382.49770683933349</c:v>
                </c:pt>
                <c:pt idx="278">
                  <c:v>-385.85811717998052</c:v>
                </c:pt>
                <c:pt idx="279">
                  <c:v>-389.05756132710877</c:v>
                </c:pt>
                <c:pt idx="280">
                  <c:v>-392.12903609546186</c:v>
                </c:pt>
                <c:pt idx="281">
                  <c:v>-397.9340052491541</c:v>
                </c:pt>
                <c:pt idx="282">
                  <c:v>-403.84214481502005</c:v>
                </c:pt>
                <c:pt idx="283">
                  <c:v>-409.9839925906457</c:v>
                </c:pt>
                <c:pt idx="284">
                  <c:v>-415.90840850019913</c:v>
                </c:pt>
                <c:pt idx="285">
                  <c:v>-422.01352736066707</c:v>
                </c:pt>
                <c:pt idx="286">
                  <c:v>-428.29121134228018</c:v>
                </c:pt>
                <c:pt idx="287">
                  <c:v>-434.7095775216743</c:v>
                </c:pt>
                <c:pt idx="288">
                  <c:v>-441.14788876306341</c:v>
                </c:pt>
                <c:pt idx="289">
                  <c:v>-447.60347342734343</c:v>
                </c:pt>
                <c:pt idx="290">
                  <c:v>-454.13406482258796</c:v>
                </c:pt>
                <c:pt idx="291">
                  <c:v>-460.69429562559407</c:v>
                </c:pt>
                <c:pt idx="292">
                  <c:v>-467.22513625209325</c:v>
                </c:pt>
                <c:pt idx="293">
                  <c:v>-473.80778123254203</c:v>
                </c:pt>
                <c:pt idx="294">
                  <c:v>-480.5943787594349</c:v>
                </c:pt>
                <c:pt idx="295">
                  <c:v>-487.86024741412069</c:v>
                </c:pt>
                <c:pt idx="296">
                  <c:v>-491.55545890974082</c:v>
                </c:pt>
                <c:pt idx="297">
                  <c:v>-495.15839403081947</c:v>
                </c:pt>
                <c:pt idx="298">
                  <c:v>-502.69262227874532</c:v>
                </c:pt>
                <c:pt idx="299">
                  <c:v>-510.61698679598254</c:v>
                </c:pt>
                <c:pt idx="300">
                  <c:v>-518.87978751235141</c:v>
                </c:pt>
                <c:pt idx="301">
                  <c:v>-523.07172700198794</c:v>
                </c:pt>
                <c:pt idx="302">
                  <c:v>-527.04501093585361</c:v>
                </c:pt>
                <c:pt idx="303">
                  <c:v>-531.13639277428638</c:v>
                </c:pt>
                <c:pt idx="304">
                  <c:v>-535.18249677508413</c:v>
                </c:pt>
                <c:pt idx="305">
                  <c:v>-539.25492154422739</c:v>
                </c:pt>
                <c:pt idx="306">
                  <c:v>-543.44516936118089</c:v>
                </c:pt>
                <c:pt idx="307">
                  <c:v>-552.40749840508897</c:v>
                </c:pt>
                <c:pt idx="308">
                  <c:v>-561.77936015856051</c:v>
                </c:pt>
                <c:pt idx="309">
                  <c:v>-571.77538425274099</c:v>
                </c:pt>
                <c:pt idx="310">
                  <c:v>-582.26005337089111</c:v>
                </c:pt>
                <c:pt idx="311">
                  <c:v>-587.57992649215851</c:v>
                </c:pt>
                <c:pt idx="312">
                  <c:v>-592.73130769287593</c:v>
                </c:pt>
                <c:pt idx="313">
                  <c:v>-598.06651690664421</c:v>
                </c:pt>
                <c:pt idx="314">
                  <c:v>-603.43614870989654</c:v>
                </c:pt>
                <c:pt idx="315">
                  <c:v>-608.91549027137887</c:v>
                </c:pt>
                <c:pt idx="316">
                  <c:v>-614.52760654062524</c:v>
                </c:pt>
                <c:pt idx="317">
                  <c:v>-625.83009765788688</c:v>
                </c:pt>
                <c:pt idx="318">
                  <c:v>-637.37666361059212</c:v>
                </c:pt>
                <c:pt idx="319">
                  <c:v>-648.96727437444326</c:v>
                </c:pt>
                <c:pt idx="320">
                  <c:v>-660.7703620100184</c:v>
                </c:pt>
                <c:pt idx="321">
                  <c:v>-666.52154274361658</c:v>
                </c:pt>
                <c:pt idx="322">
                  <c:v>-672.41285037920409</c:v>
                </c:pt>
                <c:pt idx="323">
                  <c:v>-678.39602815385592</c:v>
                </c:pt>
                <c:pt idx="324">
                  <c:v>-684.27933822569639</c:v>
                </c:pt>
                <c:pt idx="325">
                  <c:v>-690.10913521679197</c:v>
                </c:pt>
                <c:pt idx="326">
                  <c:v>-695.95755174843123</c:v>
                </c:pt>
                <c:pt idx="327">
                  <c:v>-701.72417839431569</c:v>
                </c:pt>
                <c:pt idx="328">
                  <c:v>-707.60279607900259</c:v>
                </c:pt>
                <c:pt idx="329">
                  <c:v>-713.35790503075486</c:v>
                </c:pt>
                <c:pt idx="330">
                  <c:v>-718.97147736911529</c:v>
                </c:pt>
                <c:pt idx="331">
                  <c:v>-724.58307249422512</c:v>
                </c:pt>
                <c:pt idx="332">
                  <c:v>-730.33342785832417</c:v>
                </c:pt>
                <c:pt idx="333">
                  <c:v>-736.02742506999232</c:v>
                </c:pt>
                <c:pt idx="334">
                  <c:v>-741.5435510167265</c:v>
                </c:pt>
                <c:pt idx="335">
                  <c:v>-747.07071779423325</c:v>
                </c:pt>
                <c:pt idx="336">
                  <c:v>-752.57762174764264</c:v>
                </c:pt>
                <c:pt idx="337">
                  <c:v>-758.27543533440166</c:v>
                </c:pt>
                <c:pt idx="338">
                  <c:v>-764.00153192264531</c:v>
                </c:pt>
                <c:pt idx="339">
                  <c:v>-769.58629671506321</c:v>
                </c:pt>
                <c:pt idx="340">
                  <c:v>-775.25001599418306</c:v>
                </c:pt>
                <c:pt idx="341">
                  <c:v>-780.91424296742036</c:v>
                </c:pt>
                <c:pt idx="342">
                  <c:v>-786.61207403449419</c:v>
                </c:pt>
                <c:pt idx="343">
                  <c:v>-792.47469024446639</c:v>
                </c:pt>
                <c:pt idx="344">
                  <c:v>-798.14759905754454</c:v>
                </c:pt>
                <c:pt idx="345">
                  <c:v>-803.94918893459317</c:v>
                </c:pt>
                <c:pt idx="346">
                  <c:v>-809.7213068048078</c:v>
                </c:pt>
                <c:pt idx="347">
                  <c:v>-815.64561104941652</c:v>
                </c:pt>
                <c:pt idx="348">
                  <c:v>-821.45452497079668</c:v>
                </c:pt>
                <c:pt idx="349">
                  <c:v>-826.99621464325423</c:v>
                </c:pt>
              </c:numCache>
            </c:numRef>
          </c:xVal>
          <c:yVal>
            <c:numRef>
              <c:f>Данные!$F$8:$F$10268</c:f>
              <c:numCache>
                <c:formatCode>#,##0.00</c:formatCode>
                <c:ptCount val="10261"/>
                <c:pt idx="0">
                  <c:v>0</c:v>
                </c:pt>
                <c:pt idx="1">
                  <c:v>-8.3928938439093706E-4</c:v>
                </c:pt>
                <c:pt idx="2">
                  <c:v>-1.5877048764558838E-2</c:v>
                </c:pt>
                <c:pt idx="3">
                  <c:v>-3.3118426718615923E-2</c:v>
                </c:pt>
                <c:pt idx="4">
                  <c:v>-6.0698449585465282E-2</c:v>
                </c:pt>
                <c:pt idx="5">
                  <c:v>-9.2658609176521523E-2</c:v>
                </c:pt>
                <c:pt idx="6">
                  <c:v>-0.14891895465967081</c:v>
                </c:pt>
                <c:pt idx="7">
                  <c:v>-0.22124321008524309</c:v>
                </c:pt>
                <c:pt idx="8">
                  <c:v>-0.31804068017331955</c:v>
                </c:pt>
                <c:pt idx="9">
                  <c:v>-0.52472649181201869</c:v>
                </c:pt>
                <c:pt idx="10">
                  <c:v>-0.88540184120570897</c:v>
                </c:pt>
                <c:pt idx="11">
                  <c:v>-1.3760582745974879</c:v>
                </c:pt>
                <c:pt idx="12">
                  <c:v>-2.0015112089936102</c:v>
                </c:pt>
                <c:pt idx="13">
                  <c:v>-2.7483811775087981</c:v>
                </c:pt>
                <c:pt idx="14">
                  <c:v>-3.6008310514492656</c:v>
                </c:pt>
                <c:pt idx="15">
                  <c:v>-4.5687964545920687</c:v>
                </c:pt>
                <c:pt idx="16">
                  <c:v>-5.6346521795880804</c:v>
                </c:pt>
                <c:pt idx="17">
                  <c:v>-6.7905159677040334</c:v>
                </c:pt>
                <c:pt idx="18">
                  <c:v>-8.0728045681734617</c:v>
                </c:pt>
                <c:pt idx="19">
                  <c:v>-9.4865950954608458</c:v>
                </c:pt>
                <c:pt idx="20">
                  <c:v>-11.015336102606387</c:v>
                </c:pt>
                <c:pt idx="21">
                  <c:v>-12.647967626138591</c:v>
                </c:pt>
                <c:pt idx="22">
                  <c:v>-14.38869337265635</c:v>
                </c:pt>
                <c:pt idx="23">
                  <c:v>-16.269375353939903</c:v>
                </c:pt>
                <c:pt idx="24">
                  <c:v>-18.294681931907562</c:v>
                </c:pt>
                <c:pt idx="25">
                  <c:v>-20.459188907468945</c:v>
                </c:pt>
                <c:pt idx="26">
                  <c:v>-22.75961507804336</c:v>
                </c:pt>
                <c:pt idx="27">
                  <c:v>-25.168279414200633</c:v>
                </c:pt>
                <c:pt idx="28">
                  <c:v>-27.643975286247947</c:v>
                </c:pt>
                <c:pt idx="29">
                  <c:v>-30.166578254728776</c:v>
                </c:pt>
                <c:pt idx="30">
                  <c:v>-32.741474741206623</c:v>
                </c:pt>
                <c:pt idx="31">
                  <c:v>-35.380115380404334</c:v>
                </c:pt>
                <c:pt idx="32">
                  <c:v>-38.092071901362132</c:v>
                </c:pt>
                <c:pt idx="33">
                  <c:v>-40.891474626403323</c:v>
                </c:pt>
                <c:pt idx="34">
                  <c:v>-43.794020974131641</c:v>
                </c:pt>
                <c:pt idx="35">
                  <c:v>-46.81253832847753</c:v>
                </c:pt>
                <c:pt idx="36">
                  <c:v>-49.958516263944517</c:v>
                </c:pt>
                <c:pt idx="37">
                  <c:v>-53.226160030267614</c:v>
                </c:pt>
                <c:pt idx="38">
                  <c:v>-56.619607739126188</c:v>
                </c:pt>
                <c:pt idx="39">
                  <c:v>-60.169037737617288</c:v>
                </c:pt>
                <c:pt idx="40">
                  <c:v>-63.897438041847344</c:v>
                </c:pt>
                <c:pt idx="41">
                  <c:v>-67.80000975287868</c:v>
                </c:pt>
                <c:pt idx="42">
                  <c:v>-71.848151503749335</c:v>
                </c:pt>
                <c:pt idx="43">
                  <c:v>-76.045689695457568</c:v>
                </c:pt>
                <c:pt idx="44">
                  <c:v>-80.391317175424447</c:v>
                </c:pt>
                <c:pt idx="45">
                  <c:v>-84.871157575678566</c:v>
                </c:pt>
                <c:pt idx="46">
                  <c:v>-89.501854161087977</c:v>
                </c:pt>
                <c:pt idx="47">
                  <c:v>-94.284692992110934</c:v>
                </c:pt>
                <c:pt idx="48">
                  <c:v>-99.210136386666306</c:v>
                </c:pt>
                <c:pt idx="49">
                  <c:v>-104.23512634437796</c:v>
                </c:pt>
                <c:pt idx="50">
                  <c:v>-109.29351926582856</c:v>
                </c:pt>
                <c:pt idx="51">
                  <c:v>-114.34699557317326</c:v>
                </c:pt>
                <c:pt idx="52">
                  <c:v>-119.38026694720149</c:v>
                </c:pt>
                <c:pt idx="53">
                  <c:v>-124.37446671666561</c:v>
                </c:pt>
                <c:pt idx="54">
                  <c:v>-129.32471498158554</c:v>
                </c:pt>
                <c:pt idx="55">
                  <c:v>-134.25722916843034</c:v>
                </c:pt>
                <c:pt idx="56">
                  <c:v>-139.19986565915084</c:v>
                </c:pt>
                <c:pt idx="57">
                  <c:v>-144.16872848798516</c:v>
                </c:pt>
                <c:pt idx="58">
                  <c:v>-149.1401819261223</c:v>
                </c:pt>
                <c:pt idx="59">
                  <c:v>-154.11365341072104</c:v>
                </c:pt>
                <c:pt idx="60">
                  <c:v>-159.11962171396758</c:v>
                </c:pt>
                <c:pt idx="61">
                  <c:v>-164.16522419285866</c:v>
                </c:pt>
                <c:pt idx="62">
                  <c:v>-169.25021806956875</c:v>
                </c:pt>
                <c:pt idx="63">
                  <c:v>-174.37763087527182</c:v>
                </c:pt>
                <c:pt idx="64">
                  <c:v>-179.55276267899265</c:v>
                </c:pt>
                <c:pt idx="65">
                  <c:v>-184.76217012607293</c:v>
                </c:pt>
                <c:pt idx="66">
                  <c:v>-189.98720608775898</c:v>
                </c:pt>
                <c:pt idx="67">
                  <c:v>-195.2061974558377</c:v>
                </c:pt>
                <c:pt idx="68">
                  <c:v>-200.41162440597537</c:v>
                </c:pt>
                <c:pt idx="69">
                  <c:v>-205.60677694746056</c:v>
                </c:pt>
                <c:pt idx="70">
                  <c:v>-210.78893384082164</c:v>
                </c:pt>
                <c:pt idx="71">
                  <c:v>-215.95085257400669</c:v>
                </c:pt>
                <c:pt idx="72">
                  <c:v>-221.08760893284986</c:v>
                </c:pt>
                <c:pt idx="73">
                  <c:v>-226.22577445584403</c:v>
                </c:pt>
                <c:pt idx="74">
                  <c:v>-231.38598840662587</c:v>
                </c:pt>
                <c:pt idx="75">
                  <c:v>-236.5718188385566</c:v>
                </c:pt>
                <c:pt idx="76">
                  <c:v>-241.7757806562434</c:v>
                </c:pt>
                <c:pt idx="77">
                  <c:v>-246.98938859898311</c:v>
                </c:pt>
                <c:pt idx="78">
                  <c:v>-252.22354283710791</c:v>
                </c:pt>
                <c:pt idx="79">
                  <c:v>-257.50883793358798</c:v>
                </c:pt>
                <c:pt idx="80">
                  <c:v>-262.87478305140803</c:v>
                </c:pt>
                <c:pt idx="81">
                  <c:v>-268.31616567465761</c:v>
                </c:pt>
                <c:pt idx="82">
                  <c:v>-273.83711388736685</c:v>
                </c:pt>
                <c:pt idx="83">
                  <c:v>-279.44395374598338</c:v>
                </c:pt>
                <c:pt idx="84">
                  <c:v>-285.11996452268266</c:v>
                </c:pt>
                <c:pt idx="85">
                  <c:v>-290.83797480230629</c:v>
                </c:pt>
                <c:pt idx="86">
                  <c:v>-296.5793654273524</c:v>
                </c:pt>
                <c:pt idx="87">
                  <c:v>-302.34834343396966</c:v>
                </c:pt>
                <c:pt idx="88">
                  <c:v>-308.16235693392366</c:v>
                </c:pt>
                <c:pt idx="89">
                  <c:v>-314.02948093408702</c:v>
                </c:pt>
                <c:pt idx="90">
                  <c:v>-319.95319834099365</c:v>
                </c:pt>
                <c:pt idx="91">
                  <c:v>-325.96469683482701</c:v>
                </c:pt>
                <c:pt idx="92">
                  <c:v>-332.08903950897383</c:v>
                </c:pt>
                <c:pt idx="93">
                  <c:v>-338.31918942378331</c:v>
                </c:pt>
                <c:pt idx="94">
                  <c:v>-344.65238199299188</c:v>
                </c:pt>
                <c:pt idx="95">
                  <c:v>-351.06122257675901</c:v>
                </c:pt>
                <c:pt idx="96">
                  <c:v>-357.52341255257272</c:v>
                </c:pt>
                <c:pt idx="97">
                  <c:v>-364.06526101233476</c:v>
                </c:pt>
                <c:pt idx="98">
                  <c:v>-370.73745156262095</c:v>
                </c:pt>
                <c:pt idx="99">
                  <c:v>-377.57502378390711</c:v>
                </c:pt>
                <c:pt idx="100">
                  <c:v>-384.54264981635089</c:v>
                </c:pt>
                <c:pt idx="101">
                  <c:v>-391.57996220459995</c:v>
                </c:pt>
                <c:pt idx="102">
                  <c:v>-398.64662140714989</c:v>
                </c:pt>
                <c:pt idx="103">
                  <c:v>-405.73321090092293</c:v>
                </c:pt>
                <c:pt idx="104">
                  <c:v>-412.84145025530887</c:v>
                </c:pt>
                <c:pt idx="105">
                  <c:v>-419.97079205562864</c:v>
                </c:pt>
                <c:pt idx="106">
                  <c:v>-427.13248254404539</c:v>
                </c:pt>
                <c:pt idx="107">
                  <c:v>-434.32562096618602</c:v>
                </c:pt>
                <c:pt idx="108">
                  <c:v>-441.49697777023448</c:v>
                </c:pt>
                <c:pt idx="109">
                  <c:v>-448.61088616395358</c:v>
                </c:pt>
                <c:pt idx="110">
                  <c:v>-455.67917187871865</c:v>
                </c:pt>
                <c:pt idx="111">
                  <c:v>-462.64510030985105</c:v>
                </c:pt>
                <c:pt idx="112">
                  <c:v>-469.48068911347252</c:v>
                </c:pt>
                <c:pt idx="113">
                  <c:v>-476.21696832540857</c:v>
                </c:pt>
                <c:pt idx="114">
                  <c:v>-482.85720439768727</c:v>
                </c:pt>
                <c:pt idx="115">
                  <c:v>-489.44654341657792</c:v>
                </c:pt>
                <c:pt idx="116">
                  <c:v>-496.03954577547552</c:v>
                </c:pt>
                <c:pt idx="117">
                  <c:v>-502.66521294999592</c:v>
                </c:pt>
                <c:pt idx="118">
                  <c:v>-509.32264410313002</c:v>
                </c:pt>
                <c:pt idx="119">
                  <c:v>-515.99533745578083</c:v>
                </c:pt>
                <c:pt idx="120">
                  <c:v>-522.68379706412099</c:v>
                </c:pt>
                <c:pt idx="121">
                  <c:v>-529.38644343597957</c:v>
                </c:pt>
                <c:pt idx="122">
                  <c:v>-536.10780666020162</c:v>
                </c:pt>
                <c:pt idx="123">
                  <c:v>-542.85749485096551</c:v>
                </c:pt>
                <c:pt idx="124">
                  <c:v>-549.62552233815222</c:v>
                </c:pt>
                <c:pt idx="125">
                  <c:v>-556.39934745048924</c:v>
                </c:pt>
                <c:pt idx="126">
                  <c:v>-563.17642896457141</c:v>
                </c:pt>
                <c:pt idx="127">
                  <c:v>-569.96826041541919</c:v>
                </c:pt>
                <c:pt idx="128">
                  <c:v>-576.8173227819625</c:v>
                </c:pt>
                <c:pt idx="129">
                  <c:v>-583.73589928895785</c:v>
                </c:pt>
                <c:pt idx="130">
                  <c:v>-590.70909545197719</c:v>
                </c:pt>
                <c:pt idx="131">
                  <c:v>-597.72766975617083</c:v>
                </c:pt>
                <c:pt idx="132">
                  <c:v>-604.77721913083133</c:v>
                </c:pt>
                <c:pt idx="133">
                  <c:v>-611.85046835884464</c:v>
                </c:pt>
                <c:pt idx="134">
                  <c:v>-618.96027226307638</c:v>
                </c:pt>
                <c:pt idx="135">
                  <c:v>-626.11106586214908</c:v>
                </c:pt>
                <c:pt idx="136">
                  <c:v>-633.28970339077637</c:v>
                </c:pt>
                <c:pt idx="137">
                  <c:v>-640.49572262880997</c:v>
                </c:pt>
                <c:pt idx="138">
                  <c:v>-647.73352658288559</c:v>
                </c:pt>
                <c:pt idx="139">
                  <c:v>-654.96866930569865</c:v>
                </c:pt>
                <c:pt idx="140">
                  <c:v>-662.17041339299544</c:v>
                </c:pt>
                <c:pt idx="141">
                  <c:v>-669.33835402080285</c:v>
                </c:pt>
                <c:pt idx="142">
                  <c:v>-676.44420778638448</c:v>
                </c:pt>
                <c:pt idx="143">
                  <c:v>-683.47468199883576</c:v>
                </c:pt>
                <c:pt idx="144">
                  <c:v>-690.45255475125396</c:v>
                </c:pt>
                <c:pt idx="145">
                  <c:v>-697.39517075377728</c:v>
                </c:pt>
                <c:pt idx="146">
                  <c:v>-704.32843332727157</c:v>
                </c:pt>
                <c:pt idx="147">
                  <c:v>-711.27163622765011</c:v>
                </c:pt>
                <c:pt idx="148">
                  <c:v>-718.21327166087224</c:v>
                </c:pt>
                <c:pt idx="149">
                  <c:v>-725.15402424170327</c:v>
                </c:pt>
                <c:pt idx="150">
                  <c:v>-732.0987145045824</c:v>
                </c:pt>
                <c:pt idx="151">
                  <c:v>-739.04333776936107</c:v>
                </c:pt>
                <c:pt idx="152">
                  <c:v>-745.99558296160387</c:v>
                </c:pt>
                <c:pt idx="153">
                  <c:v>-752.96228787053553</c:v>
                </c:pt>
                <c:pt idx="154">
                  <c:v>-759.94049668231287</c:v>
                </c:pt>
                <c:pt idx="155">
                  <c:v>-766.91687813265685</c:v>
                </c:pt>
                <c:pt idx="156">
                  <c:v>-773.89012365544625</c:v>
                </c:pt>
                <c:pt idx="157">
                  <c:v>-780.8767873424764</c:v>
                </c:pt>
                <c:pt idx="158">
                  <c:v>-787.8868193238261</c:v>
                </c:pt>
                <c:pt idx="159">
                  <c:v>-794.91849233045082</c:v>
                </c:pt>
                <c:pt idx="160">
                  <c:v>-801.97672574592525</c:v>
                </c:pt>
                <c:pt idx="161">
                  <c:v>-809.08033190560093</c:v>
                </c:pt>
                <c:pt idx="162">
                  <c:v>-816.22408058483711</c:v>
                </c:pt>
                <c:pt idx="163">
                  <c:v>-823.38638106271867</c:v>
                </c:pt>
                <c:pt idx="164">
                  <c:v>-830.5764499671734</c:v>
                </c:pt>
                <c:pt idx="165">
                  <c:v>-837.79333757103279</c:v>
                </c:pt>
                <c:pt idx="166">
                  <c:v>-845.0291483321015</c:v>
                </c:pt>
                <c:pt idx="167">
                  <c:v>-852.27841473266699</c:v>
                </c:pt>
                <c:pt idx="168">
                  <c:v>-859.52318952892199</c:v>
                </c:pt>
                <c:pt idx="169">
                  <c:v>-866.77344107310682</c:v>
                </c:pt>
                <c:pt idx="170">
                  <c:v>-874.03227120293707</c:v>
                </c:pt>
                <c:pt idx="171">
                  <c:v>-881.31034653131815</c:v>
                </c:pt>
                <c:pt idx="172">
                  <c:v>-888.64523793312912</c:v>
                </c:pt>
                <c:pt idx="173">
                  <c:v>-896.03714758698402</c:v>
                </c:pt>
                <c:pt idx="174">
                  <c:v>-903.43049792814668</c:v>
                </c:pt>
                <c:pt idx="175">
                  <c:v>-910.80713765202222</c:v>
                </c:pt>
                <c:pt idx="176">
                  <c:v>-918.14482750115189</c:v>
                </c:pt>
                <c:pt idx="177">
                  <c:v>-925.40275819993815</c:v>
                </c:pt>
                <c:pt idx="178">
                  <c:v>-932.61951995331594</c:v>
                </c:pt>
                <c:pt idx="179">
                  <c:v>-939.78673852189308</c:v>
                </c:pt>
                <c:pt idx="180">
                  <c:v>-946.85103612001774</c:v>
                </c:pt>
                <c:pt idx="181">
                  <c:v>-953.84881388474344</c:v>
                </c:pt>
                <c:pt idx="182">
                  <c:v>-960.84224807993871</c:v>
                </c:pt>
                <c:pt idx="183">
                  <c:v>-967.85761683070803</c:v>
                </c:pt>
                <c:pt idx="184">
                  <c:v>-974.89195193978662</c:v>
                </c:pt>
                <c:pt idx="185">
                  <c:v>-981.94778423506239</c:v>
                </c:pt>
                <c:pt idx="186">
                  <c:v>-989.03162163939521</c:v>
                </c:pt>
                <c:pt idx="187">
                  <c:v>-996.14404797583575</c:v>
                </c:pt>
                <c:pt idx="188">
                  <c:v>-1003.2814958707677</c:v>
                </c:pt>
                <c:pt idx="189">
                  <c:v>-1010.4384041213154</c:v>
                </c:pt>
                <c:pt idx="190">
                  <c:v>-1017.6050852254143</c:v>
                </c:pt>
                <c:pt idx="191">
                  <c:v>-1024.7387143915221</c:v>
                </c:pt>
                <c:pt idx="192">
                  <c:v>-1031.8325203074855</c:v>
                </c:pt>
                <c:pt idx="193">
                  <c:v>-1038.8960951579231</c:v>
                </c:pt>
                <c:pt idx="194">
                  <c:v>-1045.9276345160094</c:v>
                </c:pt>
                <c:pt idx="195">
                  <c:v>-1052.946648970254</c:v>
                </c:pt>
                <c:pt idx="196">
                  <c:v>-1059.9777633282165</c:v>
                </c:pt>
                <c:pt idx="197">
                  <c:v>-1067.034268762369</c:v>
                </c:pt>
                <c:pt idx="198">
                  <c:v>-1074.1067382328258</c:v>
                </c:pt>
                <c:pt idx="199">
                  <c:v>-1081.1988042584912</c:v>
                </c:pt>
                <c:pt idx="200">
                  <c:v>-1088.3295894533746</c:v>
                </c:pt>
                <c:pt idx="201">
                  <c:v>-1095.4750165985729</c:v>
                </c:pt>
                <c:pt idx="202">
                  <c:v>-1102.6101249072367</c:v>
                </c:pt>
                <c:pt idx="203">
                  <c:v>-1109.7360973090981</c:v>
                </c:pt>
                <c:pt idx="204">
                  <c:v>-1116.8503013472164</c:v>
                </c:pt>
                <c:pt idx="205">
                  <c:v>-1123.9251927014802</c:v>
                </c:pt>
                <c:pt idx="206">
                  <c:v>-1130.9372926348374</c:v>
                </c:pt>
                <c:pt idx="207">
                  <c:v>-1137.8927407681695</c:v>
                </c:pt>
                <c:pt idx="208">
                  <c:v>-1144.8290758817323</c:v>
                </c:pt>
                <c:pt idx="209">
                  <c:v>-1151.7461493140081</c:v>
                </c:pt>
                <c:pt idx="210">
                  <c:v>-1158.6327944850448</c:v>
                </c:pt>
                <c:pt idx="211">
                  <c:v>-1165.5016337064785</c:v>
                </c:pt>
                <c:pt idx="212">
                  <c:v>-1172.3167451183815</c:v>
                </c:pt>
                <c:pt idx="213">
                  <c:v>-1179.0910758478497</c:v>
                </c:pt>
                <c:pt idx="214">
                  <c:v>-1185.8404223233622</c:v>
                </c:pt>
                <c:pt idx="215">
                  <c:v>-1192.5588121489384</c:v>
                </c:pt>
                <c:pt idx="216">
                  <c:v>-1199.2597607085488</c:v>
                </c:pt>
                <c:pt idx="217">
                  <c:v>-1205.9618746235237</c:v>
                </c:pt>
                <c:pt idx="218">
                  <c:v>-1212.6648663887418</c:v>
                </c:pt>
                <c:pt idx="219">
                  <c:v>-1219.3535157877284</c:v>
                </c:pt>
                <c:pt idx="220">
                  <c:v>-1226.0301418794072</c:v>
                </c:pt>
                <c:pt idx="221">
                  <c:v>-1232.676893474842</c:v>
                </c:pt>
                <c:pt idx="222">
                  <c:v>-1239.2807197316126</c:v>
                </c:pt>
                <c:pt idx="223">
                  <c:v>-1245.8644487759705</c:v>
                </c:pt>
                <c:pt idx="224">
                  <c:v>-1252.4489931933176</c:v>
                </c:pt>
                <c:pt idx="225">
                  <c:v>-1259.0334555592342</c:v>
                </c:pt>
                <c:pt idx="226">
                  <c:v>-1265.6255411021516</c:v>
                </c:pt>
                <c:pt idx="227">
                  <c:v>-1272.2469729309273</c:v>
                </c:pt>
                <c:pt idx="228">
                  <c:v>-1278.8910964656836</c:v>
                </c:pt>
                <c:pt idx="229">
                  <c:v>-1285.5298821209474</c:v>
                </c:pt>
                <c:pt idx="230">
                  <c:v>-1292.1575345174911</c:v>
                </c:pt>
                <c:pt idx="231">
                  <c:v>-1298.7710807962737</c:v>
                </c:pt>
                <c:pt idx="232">
                  <c:v>-1305.3761845266856</c:v>
                </c:pt>
                <c:pt idx="233">
                  <c:v>-1311.973862923528</c:v>
                </c:pt>
                <c:pt idx="234">
                  <c:v>-1318.5607705453385</c:v>
                </c:pt>
                <c:pt idx="235">
                  <c:v>-1325.1410118910178</c:v>
                </c:pt>
                <c:pt idx="236">
                  <c:v>-1331.7228051657899</c:v>
                </c:pt>
                <c:pt idx="237">
                  <c:v>-1338.3065696649578</c:v>
                </c:pt>
                <c:pt idx="238">
                  <c:v>-1344.8831727848203</c:v>
                </c:pt>
                <c:pt idx="239">
                  <c:v>-1351.4747839957433</c:v>
                </c:pt>
                <c:pt idx="240">
                  <c:v>-1358.1057226088674</c:v>
                </c:pt>
                <c:pt idx="241">
                  <c:v>-1364.7761134205507</c:v>
                </c:pt>
                <c:pt idx="242">
                  <c:v>-1371.4543235490526</c:v>
                </c:pt>
                <c:pt idx="243">
                  <c:v>-1378.1545316134914</c:v>
                </c:pt>
                <c:pt idx="244">
                  <c:v>-1384.900245192378</c:v>
                </c:pt>
                <c:pt idx="245">
                  <c:v>-1391.6876599198674</c:v>
                </c:pt>
                <c:pt idx="246">
                  <c:v>-1398.5301250518157</c:v>
                </c:pt>
                <c:pt idx="247">
                  <c:v>-1405.4559620068496</c:v>
                </c:pt>
                <c:pt idx="248">
                  <c:v>-1412.4947538832091</c:v>
                </c:pt>
                <c:pt idx="249">
                  <c:v>-1419.6288536321454</c:v>
                </c:pt>
                <c:pt idx="250">
                  <c:v>-1426.8258936268628</c:v>
                </c:pt>
                <c:pt idx="251">
                  <c:v>-1434.0675960327451</c:v>
                </c:pt>
                <c:pt idx="252">
                  <c:v>-1441.3698051642598</c:v>
                </c:pt>
                <c:pt idx="253">
                  <c:v>-1448.723667728864</c:v>
                </c:pt>
                <c:pt idx="254">
                  <c:v>-1456.0874067523796</c:v>
                </c:pt>
                <c:pt idx="255">
                  <c:v>-1463.4601393292426</c:v>
                </c:pt>
                <c:pt idx="256">
                  <c:v>-1470.8678933814531</c:v>
                </c:pt>
                <c:pt idx="257">
                  <c:v>-1478.3300614469108</c:v>
                </c:pt>
                <c:pt idx="258">
                  <c:v>-1485.8165198974912</c:v>
                </c:pt>
                <c:pt idx="259">
                  <c:v>-1493.284736585467</c:v>
                </c:pt>
                <c:pt idx="260">
                  <c:v>-1500.7413353808211</c:v>
                </c:pt>
                <c:pt idx="261">
                  <c:v>-1508.225920823576</c:v>
                </c:pt>
                <c:pt idx="262">
                  <c:v>-1515.7713608538083</c:v>
                </c:pt>
                <c:pt idx="263">
                  <c:v>-1523.3707387284487</c:v>
                </c:pt>
                <c:pt idx="264">
                  <c:v>-1530.9773760946525</c:v>
                </c:pt>
                <c:pt idx="265">
                  <c:v>-1538.5560019448578</c:v>
                </c:pt>
                <c:pt idx="266">
                  <c:v>-1546.1096164365124</c:v>
                </c:pt>
                <c:pt idx="267">
                  <c:v>-1554.4217932817344</c:v>
                </c:pt>
                <c:pt idx="268">
                  <c:v>-1567.5140831337967</c:v>
                </c:pt>
                <c:pt idx="269">
                  <c:v>-1581.448587127931</c:v>
                </c:pt>
                <c:pt idx="270">
                  <c:v>-1588.5314194476182</c:v>
                </c:pt>
                <c:pt idx="271">
                  <c:v>-1602.2465018820906</c:v>
                </c:pt>
                <c:pt idx="272">
                  <c:v>-1615.4196461136851</c:v>
                </c:pt>
                <c:pt idx="273">
                  <c:v>-1621.4934280331654</c:v>
                </c:pt>
                <c:pt idx="274">
                  <c:v>-1627.5486163670955</c:v>
                </c:pt>
                <c:pt idx="275">
                  <c:v>-1633.338028518195</c:v>
                </c:pt>
                <c:pt idx="276">
                  <c:v>-1638.9017718710447</c:v>
                </c:pt>
                <c:pt idx="277">
                  <c:v>-1644.3862475122457</c:v>
                </c:pt>
                <c:pt idx="278">
                  <c:v>-1649.7145600962003</c:v>
                </c:pt>
                <c:pt idx="279">
                  <c:v>-1654.766765092337</c:v>
                </c:pt>
                <c:pt idx="280">
                  <c:v>-1659.6612882335849</c:v>
                </c:pt>
                <c:pt idx="281">
                  <c:v>-1668.6619721754332</c:v>
                </c:pt>
                <c:pt idx="282">
                  <c:v>-1676.6844945109046</c:v>
                </c:pt>
                <c:pt idx="283">
                  <c:v>-1684.2434248865102</c:v>
                </c:pt>
                <c:pt idx="284">
                  <c:v>-1691.580571044716</c:v>
                </c:pt>
                <c:pt idx="285">
                  <c:v>-1699.142039104742</c:v>
                </c:pt>
                <c:pt idx="286">
                  <c:v>-1706.4674300780412</c:v>
                </c:pt>
                <c:pt idx="287">
                  <c:v>-1713.5010825829547</c:v>
                </c:pt>
                <c:pt idx="288">
                  <c:v>-1720.5390616299383</c:v>
                </c:pt>
                <c:pt idx="289">
                  <c:v>-1727.5946956679263</c:v>
                </c:pt>
                <c:pt idx="290">
                  <c:v>-1734.7650342157622</c:v>
                </c:pt>
                <c:pt idx="291">
                  <c:v>-1742.0596965807415</c:v>
                </c:pt>
                <c:pt idx="292">
                  <c:v>-1749.245804697164</c:v>
                </c:pt>
                <c:pt idx="293">
                  <c:v>-1756.5224661587501</c:v>
                </c:pt>
                <c:pt idx="294">
                  <c:v>-1763.9124833697326</c:v>
                </c:pt>
                <c:pt idx="295">
                  <c:v>-1771.5049641796343</c:v>
                </c:pt>
                <c:pt idx="296">
                  <c:v>-1775.3128848652445</c:v>
                </c:pt>
                <c:pt idx="297">
                  <c:v>-1779.0924552154704</c:v>
                </c:pt>
                <c:pt idx="298">
                  <c:v>-1787.1084860946744</c:v>
                </c:pt>
                <c:pt idx="299">
                  <c:v>-1795.7008462669169</c:v>
                </c:pt>
                <c:pt idx="300">
                  <c:v>-1804.8738653033142</c:v>
                </c:pt>
                <c:pt idx="301">
                  <c:v>-1809.5819809164338</c:v>
                </c:pt>
                <c:pt idx="302">
                  <c:v>-1814.0385164125114</c:v>
                </c:pt>
                <c:pt idx="303">
                  <c:v>-1818.6128622455947</c:v>
                </c:pt>
                <c:pt idx="304">
                  <c:v>-1823.2052352128155</c:v>
                </c:pt>
                <c:pt idx="305">
                  <c:v>-1827.9550142090031</c:v>
                </c:pt>
                <c:pt idx="306">
                  <c:v>-1832.9490384341095</c:v>
                </c:pt>
                <c:pt idx="307">
                  <c:v>-1843.5506945780792</c:v>
                </c:pt>
                <c:pt idx="308">
                  <c:v>-1854.3808410573413</c:v>
                </c:pt>
                <c:pt idx="309">
                  <c:v>-1865.7153697711869</c:v>
                </c:pt>
                <c:pt idx="310">
                  <c:v>-1877.7576274521466</c:v>
                </c:pt>
                <c:pt idx="311">
                  <c:v>-1884.0654578220258</c:v>
                </c:pt>
                <c:pt idx="312">
                  <c:v>-1890.1374210493211</c:v>
                </c:pt>
                <c:pt idx="313">
                  <c:v>-1896.3392388288642</c:v>
                </c:pt>
                <c:pt idx="314">
                  <c:v>-1902.5896609513702</c:v>
                </c:pt>
                <c:pt idx="315">
                  <c:v>-1908.9634411542838</c:v>
                </c:pt>
                <c:pt idx="316">
                  <c:v>-1915.5228937256959</c:v>
                </c:pt>
                <c:pt idx="317">
                  <c:v>-1928.7657196975767</c:v>
                </c:pt>
                <c:pt idx="318">
                  <c:v>-1942.1938859762315</c:v>
                </c:pt>
                <c:pt idx="319">
                  <c:v>-1955.7539718446521</c:v>
                </c:pt>
                <c:pt idx="320">
                  <c:v>-1969.9336655315351</c:v>
                </c:pt>
                <c:pt idx="321">
                  <c:v>-1976.8732209619695</c:v>
                </c:pt>
                <c:pt idx="322">
                  <c:v>-1983.8792572231146</c:v>
                </c:pt>
                <c:pt idx="323">
                  <c:v>-1990.9958681714961</c:v>
                </c:pt>
                <c:pt idx="324">
                  <c:v>-1997.982521179234</c:v>
                </c:pt>
                <c:pt idx="325">
                  <c:v>-2004.9511849667472</c:v>
                </c:pt>
                <c:pt idx="326">
                  <c:v>-2012.0357985661578</c:v>
                </c:pt>
                <c:pt idx="327">
                  <c:v>-2019.0950384883909</c:v>
                </c:pt>
                <c:pt idx="328">
                  <c:v>-2026.3817904126595</c:v>
                </c:pt>
                <c:pt idx="329">
                  <c:v>-2033.5473979801568</c:v>
                </c:pt>
                <c:pt idx="330">
                  <c:v>-2040.5430124809379</c:v>
                </c:pt>
                <c:pt idx="331">
                  <c:v>-2047.6053380893516</c:v>
                </c:pt>
                <c:pt idx="332">
                  <c:v>-2054.9522339568971</c:v>
                </c:pt>
                <c:pt idx="333">
                  <c:v>-2062.3300402214204</c:v>
                </c:pt>
                <c:pt idx="334">
                  <c:v>-2069.5278987555653</c:v>
                </c:pt>
                <c:pt idx="335">
                  <c:v>-2076.7414657295667</c:v>
                </c:pt>
                <c:pt idx="336">
                  <c:v>-2083.9468022581464</c:v>
                </c:pt>
                <c:pt idx="337">
                  <c:v>-2091.3362094689587</c:v>
                </c:pt>
                <c:pt idx="338">
                  <c:v>-2098.7089449188202</c:v>
                </c:pt>
                <c:pt idx="339">
                  <c:v>-2105.8301610871608</c:v>
                </c:pt>
                <c:pt idx="340">
                  <c:v>-2113.0094052439208</c:v>
                </c:pt>
                <c:pt idx="341">
                  <c:v>-2120.2047679449752</c:v>
                </c:pt>
                <c:pt idx="342">
                  <c:v>-2127.3244523654143</c:v>
                </c:pt>
                <c:pt idx="343">
                  <c:v>-2134.5693503495804</c:v>
                </c:pt>
                <c:pt idx="344">
                  <c:v>-2141.5299888293462</c:v>
                </c:pt>
                <c:pt idx="345">
                  <c:v>-2148.5379273029562</c:v>
                </c:pt>
                <c:pt idx="346">
                  <c:v>-2155.5164563518388</c:v>
                </c:pt>
                <c:pt idx="347">
                  <c:v>-2162.6929973699393</c:v>
                </c:pt>
                <c:pt idx="348">
                  <c:v>-2169.7297533803039</c:v>
                </c:pt>
                <c:pt idx="349">
                  <c:v>-2176.6333178643154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2-4E53-8139-5AF0A9BBBBDC}"/>
            </c:ext>
          </c:extLst>
        </c:ser>
        <c:ser>
          <c:idx val="1"/>
          <c:order val="2"/>
          <c:tx>
            <c:v>IGiRGI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Данные!$AC$8:$AC$10268</c:f>
              <c:numCache>
                <c:formatCode>0.00</c:formatCode>
                <c:ptCount val="10261"/>
                <c:pt idx="0" formatCode="General">
                  <c:v>0</c:v>
                </c:pt>
                <c:pt idx="1">
                  <c:v>-3.0136814183080098E-2</c:v>
                </c:pt>
                <c:pt idx="2">
                  <c:v>-5.6419682823147119E-2</c:v>
                </c:pt>
                <c:pt idx="3">
                  <c:v>-6.6979200608713263E-2</c:v>
                </c:pt>
                <c:pt idx="4">
                  <c:v>-5.6847901071303601E-2</c:v>
                </c:pt>
                <c:pt idx="5">
                  <c:v>-4.2027962158932168E-2</c:v>
                </c:pt>
                <c:pt idx="6">
                  <c:v>-4.1029579697222984E-2</c:v>
                </c:pt>
                <c:pt idx="7">
                  <c:v>-5.292915067076908E-2</c:v>
                </c:pt>
                <c:pt idx="8">
                  <c:v>-5.2937620939909044E-2</c:v>
                </c:pt>
                <c:pt idx="9">
                  <c:v>-1.9846985689894493E-2</c:v>
                </c:pt>
                <c:pt idx="10">
                  <c:v>3.319983888690127E-2</c:v>
                </c:pt>
                <c:pt idx="11">
                  <c:v>8.7888253575934716E-2</c:v>
                </c:pt>
                <c:pt idx="12">
                  <c:v>0.15239066321708439</c:v>
                </c:pt>
                <c:pt idx="13">
                  <c:v>0.22763306145770607</c:v>
                </c:pt>
                <c:pt idx="14">
                  <c:v>0.31355867896580308</c:v>
                </c:pt>
                <c:pt idx="15">
                  <c:v>0.42229309199891596</c:v>
                </c:pt>
                <c:pt idx="16">
                  <c:v>0.56022710430091427</c:v>
                </c:pt>
                <c:pt idx="17">
                  <c:v>0.72506214434468219</c:v>
                </c:pt>
                <c:pt idx="18">
                  <c:v>0.91121505988352869</c:v>
                </c:pt>
                <c:pt idx="19">
                  <c:v>1.1122159535203091</c:v>
                </c:pt>
                <c:pt idx="20">
                  <c:v>1.3262089627017113</c:v>
                </c:pt>
                <c:pt idx="21">
                  <c:v>1.5561658734614616</c:v>
                </c:pt>
                <c:pt idx="22">
                  <c:v>1.7738559750051521</c:v>
                </c:pt>
                <c:pt idx="23">
                  <c:v>1.9514096829384306</c:v>
                </c:pt>
                <c:pt idx="24">
                  <c:v>2.106796575295161</c:v>
                </c:pt>
                <c:pt idx="25">
                  <c:v>2.265798718787829</c:v>
                </c:pt>
                <c:pt idx="26">
                  <c:v>2.4319908352483521</c:v>
                </c:pt>
                <c:pt idx="27">
                  <c:v>2.606422725030392</c:v>
                </c:pt>
                <c:pt idx="28">
                  <c:v>2.7923719441207</c:v>
                </c:pt>
                <c:pt idx="29">
                  <c:v>2.9737651202590447</c:v>
                </c:pt>
                <c:pt idx="30">
                  <c:v>3.145202014591113</c:v>
                </c:pt>
                <c:pt idx="31">
                  <c:v>3.3097252985513346</c:v>
                </c:pt>
                <c:pt idx="32">
                  <c:v>3.4588053517401636</c:v>
                </c:pt>
                <c:pt idx="33">
                  <c:v>3.5894120075359677</c:v>
                </c:pt>
                <c:pt idx="34">
                  <c:v>3.7166941588218898</c:v>
                </c:pt>
                <c:pt idx="35">
                  <c:v>3.8433024643500198</c:v>
                </c:pt>
                <c:pt idx="36">
                  <c:v>3.9610159959067706</c:v>
                </c:pt>
                <c:pt idx="37">
                  <c:v>4.0765372628586354</c:v>
                </c:pt>
                <c:pt idx="38">
                  <c:v>4.196237105160737</c:v>
                </c:pt>
                <c:pt idx="39">
                  <c:v>4.3268132950847411</c:v>
                </c:pt>
                <c:pt idx="40">
                  <c:v>4.4770887402588944</c:v>
                </c:pt>
                <c:pt idx="41">
                  <c:v>4.6510644289379179</c:v>
                </c:pt>
                <c:pt idx="42">
                  <c:v>4.8488368854919193</c:v>
                </c:pt>
                <c:pt idx="43">
                  <c:v>5.0663173293127537</c:v>
                </c:pt>
                <c:pt idx="44">
                  <c:v>5.2921227443948746</c:v>
                </c:pt>
                <c:pt idx="45">
                  <c:v>5.5293674722970065</c:v>
                </c:pt>
                <c:pt idx="46">
                  <c:v>5.7661200525631591</c:v>
                </c:pt>
                <c:pt idx="47">
                  <c:v>5.996718674651131</c:v>
                </c:pt>
                <c:pt idx="48">
                  <c:v>6.2310842489863019</c:v>
                </c:pt>
                <c:pt idx="49">
                  <c:v>6.4596728658254605</c:v>
                </c:pt>
                <c:pt idx="50">
                  <c:v>6.6836227771839196</c:v>
                </c:pt>
                <c:pt idx="51">
                  <c:v>6.9161794285287499</c:v>
                </c:pt>
                <c:pt idx="52">
                  <c:v>7.1614563649234002</c:v>
                </c:pt>
                <c:pt idx="53">
                  <c:v>7.4435637209712722</c:v>
                </c:pt>
                <c:pt idx="54">
                  <c:v>7.764526196148255</c:v>
                </c:pt>
                <c:pt idx="55">
                  <c:v>8.1007912784448859</c:v>
                </c:pt>
                <c:pt idx="56">
                  <c:v>8.4446748211052629</c:v>
                </c:pt>
                <c:pt idx="57">
                  <c:v>8.7934568595225979</c:v>
                </c:pt>
                <c:pt idx="58">
                  <c:v>9.1376358094748955</c:v>
                </c:pt>
                <c:pt idx="59">
                  <c:v>9.4631545888140138</c:v>
                </c:pt>
                <c:pt idx="60">
                  <c:v>9.7653298969047668</c:v>
                </c:pt>
                <c:pt idx="61">
                  <c:v>10.048730775844462</c:v>
                </c:pt>
                <c:pt idx="62">
                  <c:v>10.328122281825038</c:v>
                </c:pt>
                <c:pt idx="63">
                  <c:v>10.585520260220896</c:v>
                </c:pt>
                <c:pt idx="64">
                  <c:v>10.815965033422069</c:v>
                </c:pt>
                <c:pt idx="65">
                  <c:v>11.030182945323142</c:v>
                </c:pt>
                <c:pt idx="66">
                  <c:v>11.225879515730274</c:v>
                </c:pt>
                <c:pt idx="67">
                  <c:v>11.403134000641195</c:v>
                </c:pt>
                <c:pt idx="68">
                  <c:v>11.562180031925806</c:v>
                </c:pt>
                <c:pt idx="69">
                  <c:v>11.715910698440918</c:v>
                </c:pt>
                <c:pt idx="70">
                  <c:v>11.879663555478984</c:v>
                </c:pt>
                <c:pt idx="71">
                  <c:v>12.045503121424453</c:v>
                </c:pt>
                <c:pt idx="72">
                  <c:v>12.202453065635792</c:v>
                </c:pt>
                <c:pt idx="73">
                  <c:v>12.334708065011556</c:v>
                </c:pt>
                <c:pt idx="74">
                  <c:v>12.407596408615502</c:v>
                </c:pt>
                <c:pt idx="75">
                  <c:v>12.37797842416548</c:v>
                </c:pt>
                <c:pt idx="76">
                  <c:v>12.228033312078725</c:v>
                </c:pt>
                <c:pt idx="77">
                  <c:v>11.991689949524673</c:v>
                </c:pt>
                <c:pt idx="78">
                  <c:v>11.680133185584221</c:v>
                </c:pt>
                <c:pt idx="79">
                  <c:v>11.278692566430863</c:v>
                </c:pt>
                <c:pt idx="80">
                  <c:v>10.820487178625484</c:v>
                </c:pt>
                <c:pt idx="81">
                  <c:v>10.341040018364303</c:v>
                </c:pt>
                <c:pt idx="82">
                  <c:v>9.8434104599713788</c:v>
                </c:pt>
                <c:pt idx="83">
                  <c:v>9.3311607274474078</c:v>
                </c:pt>
                <c:pt idx="84">
                  <c:v>8.7940287340559387</c:v>
                </c:pt>
                <c:pt idx="85">
                  <c:v>8.1767005247631896</c:v>
                </c:pt>
                <c:pt idx="86">
                  <c:v>7.4410323703944306</c:v>
                </c:pt>
                <c:pt idx="87">
                  <c:v>6.5976950805572407</c:v>
                </c:pt>
                <c:pt idx="88">
                  <c:v>5.6693895083272885</c:v>
                </c:pt>
                <c:pt idx="89">
                  <c:v>4.6822111438394458</c:v>
                </c:pt>
                <c:pt idx="90">
                  <c:v>3.6326948779932278</c:v>
                </c:pt>
                <c:pt idx="91">
                  <c:v>2.4859654981567045</c:v>
                </c:pt>
                <c:pt idx="92">
                  <c:v>1.2244446662974828</c:v>
                </c:pt>
                <c:pt idx="93">
                  <c:v>-0.14457888078543468</c:v>
                </c:pt>
                <c:pt idx="94">
                  <c:v>-1.6234838985278806</c:v>
                </c:pt>
                <c:pt idx="95">
                  <c:v>-3.2001755986147531</c:v>
                </c:pt>
                <c:pt idx="96">
                  <c:v>-4.8820497595694476</c:v>
                </c:pt>
                <c:pt idx="97">
                  <c:v>-6.6713260775284136</c:v>
                </c:pt>
                <c:pt idx="98">
                  <c:v>-8.5464388696492666</c:v>
                </c:pt>
                <c:pt idx="99">
                  <c:v>-10.509931701873914</c:v>
                </c:pt>
                <c:pt idx="100">
                  <c:v>-12.558846118536703</c:v>
                </c:pt>
                <c:pt idx="101">
                  <c:v>-14.652069766306621</c:v>
                </c:pt>
                <c:pt idx="102">
                  <c:v>-16.768839056442665</c:v>
                </c:pt>
                <c:pt idx="103">
                  <c:v>-18.892875639595903</c:v>
                </c:pt>
                <c:pt idx="104">
                  <c:v>-21.001801340090065</c:v>
                </c:pt>
                <c:pt idx="105">
                  <c:v>-23.119715873080271</c:v>
                </c:pt>
                <c:pt idx="106">
                  <c:v>-25.241074612593611</c:v>
                </c:pt>
                <c:pt idx="107">
                  <c:v>-27.345844166377788</c:v>
                </c:pt>
                <c:pt idx="108">
                  <c:v>-29.42797832259739</c:v>
                </c:pt>
                <c:pt idx="109">
                  <c:v>-31.482001971506385</c:v>
                </c:pt>
                <c:pt idx="110">
                  <c:v>-33.522139021182817</c:v>
                </c:pt>
                <c:pt idx="111">
                  <c:v>-35.538035690661843</c:v>
                </c:pt>
                <c:pt idx="112">
                  <c:v>-37.520041112882815</c:v>
                </c:pt>
                <c:pt idx="113">
                  <c:v>-39.480917772510004</c:v>
                </c:pt>
                <c:pt idx="114">
                  <c:v>-41.420117425358242</c:v>
                </c:pt>
                <c:pt idx="115">
                  <c:v>-43.328294697902244</c:v>
                </c:pt>
                <c:pt idx="116">
                  <c:v>-45.216939071304672</c:v>
                </c:pt>
                <c:pt idx="117">
                  <c:v>-47.111177265311525</c:v>
                </c:pt>
                <c:pt idx="118">
                  <c:v>-49.02963437325306</c:v>
                </c:pt>
                <c:pt idx="119">
                  <c:v>-50.987852256063668</c:v>
                </c:pt>
                <c:pt idx="120">
                  <c:v>-52.998380679740038</c:v>
                </c:pt>
                <c:pt idx="121">
                  <c:v>-55.048229699983693</c:v>
                </c:pt>
                <c:pt idx="122">
                  <c:v>-57.107003146851667</c:v>
                </c:pt>
                <c:pt idx="123">
                  <c:v>-59.170584275760277</c:v>
                </c:pt>
                <c:pt idx="124">
                  <c:v>-61.233320360066934</c:v>
                </c:pt>
                <c:pt idx="125">
                  <c:v>-63.293948834692586</c:v>
                </c:pt>
                <c:pt idx="126">
                  <c:v>-65.352337923885841</c:v>
                </c:pt>
                <c:pt idx="127">
                  <c:v>-67.408728206523378</c:v>
                </c:pt>
                <c:pt idx="128">
                  <c:v>-69.457567798745004</c:v>
                </c:pt>
                <c:pt idx="129">
                  <c:v>-71.487856013123235</c:v>
                </c:pt>
                <c:pt idx="130">
                  <c:v>-73.505141178935943</c:v>
                </c:pt>
                <c:pt idx="131">
                  <c:v>-75.509704618116686</c:v>
                </c:pt>
                <c:pt idx="132">
                  <c:v>-77.487901630058829</c:v>
                </c:pt>
                <c:pt idx="133">
                  <c:v>-79.429545168715677</c:v>
                </c:pt>
                <c:pt idx="134">
                  <c:v>-81.33587611006422</c:v>
                </c:pt>
                <c:pt idx="135">
                  <c:v>-83.21182497152644</c:v>
                </c:pt>
                <c:pt idx="136">
                  <c:v>-85.062314064313298</c:v>
                </c:pt>
                <c:pt idx="137">
                  <c:v>-86.893059262156612</c:v>
                </c:pt>
                <c:pt idx="138">
                  <c:v>-88.709707321862908</c:v>
                </c:pt>
                <c:pt idx="139">
                  <c:v>-90.525014276306308</c:v>
                </c:pt>
                <c:pt idx="140">
                  <c:v>-92.360692163940243</c:v>
                </c:pt>
                <c:pt idx="141">
                  <c:v>-94.219757976558313</c:v>
                </c:pt>
                <c:pt idx="142">
                  <c:v>-96.122236625256903</c:v>
                </c:pt>
                <c:pt idx="143">
                  <c:v>-98.097610127122451</c:v>
                </c:pt>
                <c:pt idx="144">
                  <c:v>-100.13737469495804</c:v>
                </c:pt>
                <c:pt idx="145">
                  <c:v>-102.23674676722258</c:v>
                </c:pt>
                <c:pt idx="146">
                  <c:v>-104.36903389737139</c:v>
                </c:pt>
                <c:pt idx="147">
                  <c:v>-106.5037155799144</c:v>
                </c:pt>
                <c:pt idx="148">
                  <c:v>-108.63327882320499</c:v>
                </c:pt>
                <c:pt idx="149">
                  <c:v>-110.73477473487357</c:v>
                </c:pt>
                <c:pt idx="150">
                  <c:v>-112.80442022391593</c:v>
                </c:pt>
                <c:pt idx="151">
                  <c:v>-114.87008491990463</c:v>
                </c:pt>
                <c:pt idx="152">
                  <c:v>-116.94594519700416</c:v>
                </c:pt>
                <c:pt idx="153">
                  <c:v>-119.01949564750868</c:v>
                </c:pt>
                <c:pt idx="154">
                  <c:v>-121.08587158251896</c:v>
                </c:pt>
                <c:pt idx="155">
                  <c:v>-123.14575397986874</c:v>
                </c:pt>
                <c:pt idx="156">
                  <c:v>-125.1908184949672</c:v>
                </c:pt>
                <c:pt idx="157">
                  <c:v>-127.23055409548641</c:v>
                </c:pt>
                <c:pt idx="158">
                  <c:v>-129.26050203228434</c:v>
                </c:pt>
                <c:pt idx="159">
                  <c:v>-131.27347647038371</c:v>
                </c:pt>
                <c:pt idx="160">
                  <c:v>-133.29073539413741</c:v>
                </c:pt>
                <c:pt idx="161">
                  <c:v>-135.30817120167012</c:v>
                </c:pt>
                <c:pt idx="162">
                  <c:v>-137.3195484754641</c:v>
                </c:pt>
                <c:pt idx="163">
                  <c:v>-139.33615440453107</c:v>
                </c:pt>
                <c:pt idx="164">
                  <c:v>-141.32669192188811</c:v>
                </c:pt>
                <c:pt idx="165">
                  <c:v>-143.28544661323932</c:v>
                </c:pt>
                <c:pt idx="166">
                  <c:v>-145.23848241323557</c:v>
                </c:pt>
                <c:pt idx="167">
                  <c:v>-147.19923876627018</c:v>
                </c:pt>
                <c:pt idx="168">
                  <c:v>-149.16556689197782</c:v>
                </c:pt>
                <c:pt idx="169">
                  <c:v>-151.12046992536844</c:v>
                </c:pt>
                <c:pt idx="170">
                  <c:v>-153.06343234710454</c:v>
                </c:pt>
                <c:pt idx="171">
                  <c:v>-155.01224505052707</c:v>
                </c:pt>
                <c:pt idx="172">
                  <c:v>-156.9672642025001</c:v>
                </c:pt>
                <c:pt idx="173">
                  <c:v>-158.92790178330043</c:v>
                </c:pt>
                <c:pt idx="174">
                  <c:v>-160.90063560673423</c:v>
                </c:pt>
                <c:pt idx="175">
                  <c:v>-162.87927204392881</c:v>
                </c:pt>
                <c:pt idx="176">
                  <c:v>-164.87620365973146</c:v>
                </c:pt>
                <c:pt idx="177">
                  <c:v>-166.8706282204972</c:v>
                </c:pt>
                <c:pt idx="178">
                  <c:v>-168.84964986174487</c:v>
                </c:pt>
                <c:pt idx="179">
                  <c:v>-170.82444806197034</c:v>
                </c:pt>
                <c:pt idx="180">
                  <c:v>-172.83710545959838</c:v>
                </c:pt>
                <c:pt idx="181">
                  <c:v>-174.88142410365882</c:v>
                </c:pt>
                <c:pt idx="182">
                  <c:v>-176.91717598966733</c:v>
                </c:pt>
                <c:pt idx="183">
                  <c:v>-178.94800903948183</c:v>
                </c:pt>
                <c:pt idx="184">
                  <c:v>-180.95378640421777</c:v>
                </c:pt>
                <c:pt idx="185">
                  <c:v>-182.94040019764137</c:v>
                </c:pt>
                <c:pt idx="186">
                  <c:v>-184.91489818398884</c:v>
                </c:pt>
                <c:pt idx="187">
                  <c:v>-186.8746351650683</c:v>
                </c:pt>
                <c:pt idx="188">
                  <c:v>-188.82989577363779</c:v>
                </c:pt>
                <c:pt idx="189">
                  <c:v>-190.77839591094951</c:v>
                </c:pt>
                <c:pt idx="190">
                  <c:v>-192.72218194907236</c:v>
                </c:pt>
                <c:pt idx="191">
                  <c:v>-194.68234330034093</c:v>
                </c:pt>
                <c:pt idx="192">
                  <c:v>-196.67163524655609</c:v>
                </c:pt>
                <c:pt idx="193">
                  <c:v>-198.6459027447672</c:v>
                </c:pt>
                <c:pt idx="194">
                  <c:v>-200.58667513865817</c:v>
                </c:pt>
                <c:pt idx="195">
                  <c:v>-202.51213420564133</c:v>
                </c:pt>
                <c:pt idx="196">
                  <c:v>-204.42507236026569</c:v>
                </c:pt>
                <c:pt idx="197">
                  <c:v>-206.32640523669258</c:v>
                </c:pt>
                <c:pt idx="198">
                  <c:v>-208.21419119161931</c:v>
                </c:pt>
                <c:pt idx="199">
                  <c:v>-210.0906233213465</c:v>
                </c:pt>
                <c:pt idx="200">
                  <c:v>-211.95466960880512</c:v>
                </c:pt>
                <c:pt idx="201">
                  <c:v>-213.80460914470322</c:v>
                </c:pt>
                <c:pt idx="202">
                  <c:v>-215.63792424163404</c:v>
                </c:pt>
                <c:pt idx="203">
                  <c:v>-217.4496949315924</c:v>
                </c:pt>
                <c:pt idx="204">
                  <c:v>-219.25250519774403</c:v>
                </c:pt>
                <c:pt idx="205">
                  <c:v>-221.0650213992794</c:v>
                </c:pt>
                <c:pt idx="206">
                  <c:v>-222.89082760598177</c:v>
                </c:pt>
                <c:pt idx="207">
                  <c:v>-224.74210027850873</c:v>
                </c:pt>
                <c:pt idx="208">
                  <c:v>-226.61562033785054</c:v>
                </c:pt>
                <c:pt idx="209">
                  <c:v>-228.50202509276235</c:v>
                </c:pt>
                <c:pt idx="210">
                  <c:v>-230.37955200301298</c:v>
                </c:pt>
                <c:pt idx="211">
                  <c:v>-232.25025512438162</c:v>
                </c:pt>
                <c:pt idx="212">
                  <c:v>-234.18946697944941</c:v>
                </c:pt>
                <c:pt idx="213">
                  <c:v>-236.20770252243727</c:v>
                </c:pt>
                <c:pt idx="214">
                  <c:v>-238.3215475610692</c:v>
                </c:pt>
                <c:pt idx="215">
                  <c:v>-240.5636861680492</c:v>
                </c:pt>
                <c:pt idx="216">
                  <c:v>-242.85401616844334</c:v>
                </c:pt>
                <c:pt idx="217">
                  <c:v>-245.14474470453086</c:v>
                </c:pt>
                <c:pt idx="218">
                  <c:v>-247.41753732271374</c:v>
                </c:pt>
                <c:pt idx="219">
                  <c:v>-249.6516558273901</c:v>
                </c:pt>
                <c:pt idx="220">
                  <c:v>-251.85910355953388</c:v>
                </c:pt>
                <c:pt idx="221">
                  <c:v>-254.04189825471704</c:v>
                </c:pt>
                <c:pt idx="222">
                  <c:v>-256.21310326315069</c:v>
                </c:pt>
                <c:pt idx="223">
                  <c:v>-258.36692523507998</c:v>
                </c:pt>
                <c:pt idx="224">
                  <c:v>-260.48353652794594</c:v>
                </c:pt>
                <c:pt idx="225">
                  <c:v>-262.56720661899851</c:v>
                </c:pt>
                <c:pt idx="226">
                  <c:v>-264.61598584230194</c:v>
                </c:pt>
                <c:pt idx="227">
                  <c:v>-266.63590131095481</c:v>
                </c:pt>
                <c:pt idx="228">
                  <c:v>-268.61977736052955</c:v>
                </c:pt>
                <c:pt idx="229">
                  <c:v>-270.57305113060937</c:v>
                </c:pt>
                <c:pt idx="230">
                  <c:v>-272.51049426439891</c:v>
                </c:pt>
                <c:pt idx="231">
                  <c:v>-274.4262889486231</c:v>
                </c:pt>
                <c:pt idx="232">
                  <c:v>-276.33025604169251</c:v>
                </c:pt>
                <c:pt idx="233">
                  <c:v>-278.23021184933879</c:v>
                </c:pt>
                <c:pt idx="234">
                  <c:v>-280.1445181145474</c:v>
                </c:pt>
                <c:pt idx="235">
                  <c:v>-282.05441921072821</c:v>
                </c:pt>
                <c:pt idx="236">
                  <c:v>-283.94295877631555</c:v>
                </c:pt>
                <c:pt idx="237">
                  <c:v>-285.82461167746914</c:v>
                </c:pt>
                <c:pt idx="238">
                  <c:v>-287.68251939796556</c:v>
                </c:pt>
                <c:pt idx="239">
                  <c:v>-289.50802229590511</c:v>
                </c:pt>
                <c:pt idx="240">
                  <c:v>-291.31268082103549</c:v>
                </c:pt>
                <c:pt idx="241">
                  <c:v>-293.11686407101098</c:v>
                </c:pt>
                <c:pt idx="242">
                  <c:v>-294.93316174959102</c:v>
                </c:pt>
                <c:pt idx="243">
                  <c:v>-296.75478107110308</c:v>
                </c:pt>
                <c:pt idx="244">
                  <c:v>-298.60216880132162</c:v>
                </c:pt>
                <c:pt idx="245">
                  <c:v>-300.47616518880875</c:v>
                </c:pt>
                <c:pt idx="246">
                  <c:v>-302.35252769213548</c:v>
                </c:pt>
                <c:pt idx="247">
                  <c:v>-304.22499402295546</c:v>
                </c:pt>
                <c:pt idx="248">
                  <c:v>-306.08588996115674</c:v>
                </c:pt>
                <c:pt idx="249">
                  <c:v>-307.94882087807139</c:v>
                </c:pt>
                <c:pt idx="250">
                  <c:v>-309.82148618143992</c:v>
                </c:pt>
                <c:pt idx="251">
                  <c:v>-311.70714706678041</c:v>
                </c:pt>
                <c:pt idx="252">
                  <c:v>-313.63181695780202</c:v>
                </c:pt>
                <c:pt idx="253">
                  <c:v>-315.60161594082439</c:v>
                </c:pt>
                <c:pt idx="254">
                  <c:v>-317.61059803697776</c:v>
                </c:pt>
                <c:pt idx="255">
                  <c:v>-319.6358403627363</c:v>
                </c:pt>
                <c:pt idx="256">
                  <c:v>-321.64775000427443</c:v>
                </c:pt>
                <c:pt idx="257">
                  <c:v>-323.63738888895381</c:v>
                </c:pt>
                <c:pt idx="258">
                  <c:v>-325.613297914501</c:v>
                </c:pt>
                <c:pt idx="259">
                  <c:v>-327.59972272544928</c:v>
                </c:pt>
                <c:pt idx="260">
                  <c:v>-329.58237946921457</c:v>
                </c:pt>
                <c:pt idx="261">
                  <c:v>-331.53259345266332</c:v>
                </c:pt>
                <c:pt idx="262">
                  <c:v>-333.43826465785799</c:v>
                </c:pt>
                <c:pt idx="263">
                  <c:v>-335.34858614723038</c:v>
                </c:pt>
                <c:pt idx="264">
                  <c:v>-337.30727996051775</c:v>
                </c:pt>
                <c:pt idx="265">
                  <c:v>-339.28347871724264</c:v>
                </c:pt>
                <c:pt idx="266">
                  <c:v>-341.27146328651082</c:v>
                </c:pt>
                <c:pt idx="267">
                  <c:v>-343.49516764493706</c:v>
                </c:pt>
                <c:pt idx="268">
                  <c:v>-347.4096384392642</c:v>
                </c:pt>
                <c:pt idx="269">
                  <c:v>-352.45751367804951</c:v>
                </c:pt>
                <c:pt idx="270">
                  <c:v>-355.15854807220933</c:v>
                </c:pt>
                <c:pt idx="271">
                  <c:v>-360.57175368399123</c:v>
                </c:pt>
                <c:pt idx="272">
                  <c:v>-366.34688186274428</c:v>
                </c:pt>
                <c:pt idx="273">
                  <c:v>-369.19874859328013</c:v>
                </c:pt>
                <c:pt idx="274">
                  <c:v>-372.24828075307033</c:v>
                </c:pt>
                <c:pt idx="275">
                  <c:v>-375.41432912506946</c:v>
                </c:pt>
                <c:pt idx="276">
                  <c:v>-378.72812761992941</c:v>
                </c:pt>
                <c:pt idx="277">
                  <c:v>-382.12760829352629</c:v>
                </c:pt>
                <c:pt idx="278">
                  <c:v>-385.4665222630324</c:v>
                </c:pt>
                <c:pt idx="279">
                  <c:v>-388.66315247722747</c:v>
                </c:pt>
                <c:pt idx="280">
                  <c:v>-391.73202918585429</c:v>
                </c:pt>
                <c:pt idx="281">
                  <c:v>-397.50020669796334</c:v>
                </c:pt>
                <c:pt idx="282">
                  <c:v>-403.37585481948582</c:v>
                </c:pt>
                <c:pt idx="283">
                  <c:v>-409.5172278452273</c:v>
                </c:pt>
                <c:pt idx="284">
                  <c:v>-415.43465261818886</c:v>
                </c:pt>
                <c:pt idx="285">
                  <c:v>-421.51244470493691</c:v>
                </c:pt>
                <c:pt idx="286">
                  <c:v>-427.80348600775028</c:v>
                </c:pt>
                <c:pt idx="287">
                  <c:v>-434.24885663458787</c:v>
                </c:pt>
                <c:pt idx="288">
                  <c:v>-440.72348889076011</c:v>
                </c:pt>
                <c:pt idx="289">
                  <c:v>-447.20003399166274</c:v>
                </c:pt>
                <c:pt idx="290">
                  <c:v>-453.74392885498878</c:v>
                </c:pt>
                <c:pt idx="291">
                  <c:v>-460.30723025698927</c:v>
                </c:pt>
                <c:pt idx="292">
                  <c:v>-466.80179473811307</c:v>
                </c:pt>
                <c:pt idx="293">
                  <c:v>-473.38067111566409</c:v>
                </c:pt>
                <c:pt idx="294">
                  <c:v>-480.18453131378988</c:v>
                </c:pt>
                <c:pt idx="295">
                  <c:v>-487.43444092461209</c:v>
                </c:pt>
                <c:pt idx="296">
                  <c:v>-491.10394218269954</c:v>
                </c:pt>
                <c:pt idx="297">
                  <c:v>-494.68272748823154</c:v>
                </c:pt>
                <c:pt idx="298">
                  <c:v>-502.2014270462434</c:v>
                </c:pt>
                <c:pt idx="299">
                  <c:v>-510.10213048818866</c:v>
                </c:pt>
                <c:pt idx="300">
                  <c:v>-518.3091708508822</c:v>
                </c:pt>
                <c:pt idx="301">
                  <c:v>-522.48835584112237</c:v>
                </c:pt>
                <c:pt idx="302">
                  <c:v>-526.44953590757143</c:v>
                </c:pt>
                <c:pt idx="303">
                  <c:v>-530.510646936851</c:v>
                </c:pt>
                <c:pt idx="304">
                  <c:v>-534.51866661846304</c:v>
                </c:pt>
                <c:pt idx="305">
                  <c:v>-538.5572860098182</c:v>
                </c:pt>
                <c:pt idx="306">
                  <c:v>-542.72379151296036</c:v>
                </c:pt>
                <c:pt idx="307">
                  <c:v>-551.61115176441251</c:v>
                </c:pt>
                <c:pt idx="308">
                  <c:v>-560.84092711348308</c:v>
                </c:pt>
                <c:pt idx="309">
                  <c:v>-570.66457766340307</c:v>
                </c:pt>
                <c:pt idx="310">
                  <c:v>-581.0141338145495</c:v>
                </c:pt>
                <c:pt idx="311">
                  <c:v>-586.29920349032795</c:v>
                </c:pt>
                <c:pt idx="312">
                  <c:v>-591.41272880125257</c:v>
                </c:pt>
                <c:pt idx="313">
                  <c:v>-596.70496445812842</c:v>
                </c:pt>
                <c:pt idx="314">
                  <c:v>-602.03300390360255</c:v>
                </c:pt>
                <c:pt idx="315">
                  <c:v>-607.44154687330126</c:v>
                </c:pt>
                <c:pt idx="316">
                  <c:v>-612.98093775082805</c:v>
                </c:pt>
                <c:pt idx="317">
                  <c:v>-624.14045064319521</c:v>
                </c:pt>
                <c:pt idx="318">
                  <c:v>-635.49106876256394</c:v>
                </c:pt>
                <c:pt idx="319">
                  <c:v>-647.0334915503646</c:v>
                </c:pt>
                <c:pt idx="320">
                  <c:v>-658.85873879668964</c:v>
                </c:pt>
                <c:pt idx="321">
                  <c:v>-664.54455558417419</c:v>
                </c:pt>
                <c:pt idx="322">
                  <c:v>-670.35069586255679</c:v>
                </c:pt>
                <c:pt idx="323">
                  <c:v>-676.27018530928444</c:v>
                </c:pt>
                <c:pt idx="324">
                  <c:v>-682.09397038356974</c:v>
                </c:pt>
                <c:pt idx="325">
                  <c:v>-687.85950821363735</c:v>
                </c:pt>
                <c:pt idx="326">
                  <c:v>-693.64107848775518</c:v>
                </c:pt>
                <c:pt idx="327">
                  <c:v>-699.33384665388064</c:v>
                </c:pt>
                <c:pt idx="328">
                  <c:v>-705.13204781869297</c:v>
                </c:pt>
                <c:pt idx="329">
                  <c:v>-710.81200682216979</c:v>
                </c:pt>
                <c:pt idx="330">
                  <c:v>-716.37064685969847</c:v>
                </c:pt>
                <c:pt idx="331">
                  <c:v>-721.93454204746388</c:v>
                </c:pt>
                <c:pt idx="332">
                  <c:v>-727.67462755721567</c:v>
                </c:pt>
                <c:pt idx="333">
                  <c:v>-733.40404603510501</c:v>
                </c:pt>
                <c:pt idx="334">
                  <c:v>-738.91412396135092</c:v>
                </c:pt>
                <c:pt idx="335">
                  <c:v>-744.3876965067235</c:v>
                </c:pt>
                <c:pt idx="336">
                  <c:v>-749.8415087813014</c:v>
                </c:pt>
                <c:pt idx="337">
                  <c:v>-755.49768876400697</c:v>
                </c:pt>
                <c:pt idx="338">
                  <c:v>-761.1842840986111</c:v>
                </c:pt>
                <c:pt idx="339">
                  <c:v>-766.70503584601988</c:v>
                </c:pt>
                <c:pt idx="340">
                  <c:v>-772.32228121498599</c:v>
                </c:pt>
                <c:pt idx="341">
                  <c:v>-777.95511935286902</c:v>
                </c:pt>
                <c:pt idx="342">
                  <c:v>-783.62776789651218</c:v>
                </c:pt>
                <c:pt idx="343">
                  <c:v>-789.47449278827628</c:v>
                </c:pt>
                <c:pt idx="344">
                  <c:v>-795.10564873621161</c:v>
                </c:pt>
                <c:pt idx="345">
                  <c:v>-800.84808098625615</c:v>
                </c:pt>
                <c:pt idx="346">
                  <c:v>-806.56098279839591</c:v>
                </c:pt>
                <c:pt idx="347">
                  <c:v>-812.42521027215685</c:v>
                </c:pt>
                <c:pt idx="348">
                  <c:v>-818.18800740464974</c:v>
                </c:pt>
                <c:pt idx="349">
                  <c:v>-823.71575948766338</c:v>
                </c:pt>
              </c:numCache>
            </c:numRef>
          </c:xVal>
          <c:yVal>
            <c:numRef>
              <c:f>Данные!$AB$8:$AB$10268</c:f>
              <c:numCache>
                <c:formatCode>0.00</c:formatCode>
                <c:ptCount val="10261"/>
                <c:pt idx="0" formatCode="General">
                  <c:v>0</c:v>
                </c:pt>
                <c:pt idx="1">
                  <c:v>-8.3928938439093706E-4</c:v>
                </c:pt>
                <c:pt idx="2">
                  <c:v>-1.5877048764558838E-2</c:v>
                </c:pt>
                <c:pt idx="3">
                  <c:v>-3.3118426718615923E-2</c:v>
                </c:pt>
                <c:pt idx="4">
                  <c:v>-6.0698449585465282E-2</c:v>
                </c:pt>
                <c:pt idx="5">
                  <c:v>-9.2658609176521523E-2</c:v>
                </c:pt>
                <c:pt idx="6">
                  <c:v>-0.14891895465967081</c:v>
                </c:pt>
                <c:pt idx="7">
                  <c:v>-0.22124321008524309</c:v>
                </c:pt>
                <c:pt idx="8">
                  <c:v>-0.31804068017331955</c:v>
                </c:pt>
                <c:pt idx="9">
                  <c:v>-0.52472649181201869</c:v>
                </c:pt>
                <c:pt idx="10">
                  <c:v>-0.88540184120570897</c:v>
                </c:pt>
                <c:pt idx="11">
                  <c:v>-1.3760582745974879</c:v>
                </c:pt>
                <c:pt idx="12">
                  <c:v>-2.0015112089936102</c:v>
                </c:pt>
                <c:pt idx="13">
                  <c:v>-2.7483811775087981</c:v>
                </c:pt>
                <c:pt idx="14">
                  <c:v>-3.6008310514492656</c:v>
                </c:pt>
                <c:pt idx="15">
                  <c:v>-4.5687964545920687</c:v>
                </c:pt>
                <c:pt idx="16">
                  <c:v>-5.6346521795880804</c:v>
                </c:pt>
                <c:pt idx="17">
                  <c:v>-6.7905159677040334</c:v>
                </c:pt>
                <c:pt idx="18">
                  <c:v>-8.0728045681734617</c:v>
                </c:pt>
                <c:pt idx="19">
                  <c:v>-9.4865950954608458</c:v>
                </c:pt>
                <c:pt idx="20">
                  <c:v>-11.015336102606387</c:v>
                </c:pt>
                <c:pt idx="21">
                  <c:v>-12.647967626138591</c:v>
                </c:pt>
                <c:pt idx="22">
                  <c:v>-14.38869337265635</c:v>
                </c:pt>
                <c:pt idx="23">
                  <c:v>-16.269375353939903</c:v>
                </c:pt>
                <c:pt idx="24">
                  <c:v>-18.294681931907562</c:v>
                </c:pt>
                <c:pt idx="25">
                  <c:v>-20.459188907468945</c:v>
                </c:pt>
                <c:pt idx="26">
                  <c:v>-22.75961507804336</c:v>
                </c:pt>
                <c:pt idx="27">
                  <c:v>-25.168279414200633</c:v>
                </c:pt>
                <c:pt idx="28">
                  <c:v>-27.643975286247947</c:v>
                </c:pt>
                <c:pt idx="29">
                  <c:v>-30.166578254728776</c:v>
                </c:pt>
                <c:pt idx="30">
                  <c:v>-32.741474741206623</c:v>
                </c:pt>
                <c:pt idx="31">
                  <c:v>-35.380115380404334</c:v>
                </c:pt>
                <c:pt idx="32">
                  <c:v>-38.092071901362132</c:v>
                </c:pt>
                <c:pt idx="33">
                  <c:v>-40.891474626403323</c:v>
                </c:pt>
                <c:pt idx="34">
                  <c:v>-43.794020974131641</c:v>
                </c:pt>
                <c:pt idx="35">
                  <c:v>-46.81253832847753</c:v>
                </c:pt>
                <c:pt idx="36">
                  <c:v>-49.958516263944517</c:v>
                </c:pt>
                <c:pt idx="37">
                  <c:v>-53.226160030267614</c:v>
                </c:pt>
                <c:pt idx="38">
                  <c:v>-56.619607739126188</c:v>
                </c:pt>
                <c:pt idx="39">
                  <c:v>-60.169037737617288</c:v>
                </c:pt>
                <c:pt idx="40">
                  <c:v>-63.897438041847344</c:v>
                </c:pt>
                <c:pt idx="41">
                  <c:v>-67.80000975287868</c:v>
                </c:pt>
                <c:pt idx="42">
                  <c:v>-71.848151503749335</c:v>
                </c:pt>
                <c:pt idx="43">
                  <c:v>-76.045689695457568</c:v>
                </c:pt>
                <c:pt idx="44">
                  <c:v>-80.391317175424447</c:v>
                </c:pt>
                <c:pt idx="45">
                  <c:v>-84.871157575678566</c:v>
                </c:pt>
                <c:pt idx="46">
                  <c:v>-89.501854161087977</c:v>
                </c:pt>
                <c:pt idx="47">
                  <c:v>-94.284692992110934</c:v>
                </c:pt>
                <c:pt idx="48">
                  <c:v>-99.210136386666306</c:v>
                </c:pt>
                <c:pt idx="49">
                  <c:v>-104.23512634437796</c:v>
                </c:pt>
                <c:pt idx="50">
                  <c:v>-109.29351926582856</c:v>
                </c:pt>
                <c:pt idx="51">
                  <c:v>-114.34699557317326</c:v>
                </c:pt>
                <c:pt idx="52">
                  <c:v>-119.38026694720149</c:v>
                </c:pt>
                <c:pt idx="53">
                  <c:v>-124.37446671666561</c:v>
                </c:pt>
                <c:pt idx="54">
                  <c:v>-129.32471498158554</c:v>
                </c:pt>
                <c:pt idx="55">
                  <c:v>-134.25722916843034</c:v>
                </c:pt>
                <c:pt idx="56">
                  <c:v>-139.19986565915084</c:v>
                </c:pt>
                <c:pt idx="57">
                  <c:v>-144.16872848798516</c:v>
                </c:pt>
                <c:pt idx="58">
                  <c:v>-149.1401819261223</c:v>
                </c:pt>
                <c:pt idx="59">
                  <c:v>-154.11365341072104</c:v>
                </c:pt>
                <c:pt idx="60">
                  <c:v>-159.11962171396758</c:v>
                </c:pt>
                <c:pt idx="61">
                  <c:v>-164.16522419285866</c:v>
                </c:pt>
                <c:pt idx="62">
                  <c:v>-169.25021806956875</c:v>
                </c:pt>
                <c:pt idx="63">
                  <c:v>-174.37763087527182</c:v>
                </c:pt>
                <c:pt idx="64">
                  <c:v>-179.55276267899265</c:v>
                </c:pt>
                <c:pt idx="65">
                  <c:v>-184.76217012607293</c:v>
                </c:pt>
                <c:pt idx="66">
                  <c:v>-189.98720608775898</c:v>
                </c:pt>
                <c:pt idx="67">
                  <c:v>-195.2061974558377</c:v>
                </c:pt>
                <c:pt idx="68">
                  <c:v>-200.41162440597537</c:v>
                </c:pt>
                <c:pt idx="69">
                  <c:v>-205.60677694746056</c:v>
                </c:pt>
                <c:pt idx="70">
                  <c:v>-210.78893384082164</c:v>
                </c:pt>
                <c:pt idx="71">
                  <c:v>-215.95085257400669</c:v>
                </c:pt>
                <c:pt idx="72">
                  <c:v>-221.08760893284986</c:v>
                </c:pt>
                <c:pt idx="73">
                  <c:v>-226.22577445584403</c:v>
                </c:pt>
                <c:pt idx="74">
                  <c:v>-231.38598840662587</c:v>
                </c:pt>
                <c:pt idx="75">
                  <c:v>-236.5718188385566</c:v>
                </c:pt>
                <c:pt idx="76">
                  <c:v>-241.7757806562434</c:v>
                </c:pt>
                <c:pt idx="77">
                  <c:v>-246.98938859898311</c:v>
                </c:pt>
                <c:pt idx="78">
                  <c:v>-252.22354283710791</c:v>
                </c:pt>
                <c:pt idx="79">
                  <c:v>-257.50883793358798</c:v>
                </c:pt>
                <c:pt idx="80">
                  <c:v>-262.87478305140803</c:v>
                </c:pt>
                <c:pt idx="81">
                  <c:v>-268.31616567465761</c:v>
                </c:pt>
                <c:pt idx="82">
                  <c:v>-273.83711388736685</c:v>
                </c:pt>
                <c:pt idx="83">
                  <c:v>-279.44395374598338</c:v>
                </c:pt>
                <c:pt idx="84">
                  <c:v>-285.11996452268266</c:v>
                </c:pt>
                <c:pt idx="85">
                  <c:v>-290.83797480230629</c:v>
                </c:pt>
                <c:pt idx="86">
                  <c:v>-296.5793654273524</c:v>
                </c:pt>
                <c:pt idx="87">
                  <c:v>-302.34834343396966</c:v>
                </c:pt>
                <c:pt idx="88">
                  <c:v>-308.16235693392366</c:v>
                </c:pt>
                <c:pt idx="89">
                  <c:v>-314.02948093408702</c:v>
                </c:pt>
                <c:pt idx="90">
                  <c:v>-319.95319834099365</c:v>
                </c:pt>
                <c:pt idx="91">
                  <c:v>-325.96469683482701</c:v>
                </c:pt>
                <c:pt idx="92">
                  <c:v>-332.08903950897383</c:v>
                </c:pt>
                <c:pt idx="93">
                  <c:v>-338.31918942378331</c:v>
                </c:pt>
                <c:pt idx="94">
                  <c:v>-344.65238199299188</c:v>
                </c:pt>
                <c:pt idx="95">
                  <c:v>-351.06122257675901</c:v>
                </c:pt>
                <c:pt idx="96">
                  <c:v>-357.52341255257272</c:v>
                </c:pt>
                <c:pt idx="97">
                  <c:v>-364.06526101233476</c:v>
                </c:pt>
                <c:pt idx="98">
                  <c:v>-370.73745156262095</c:v>
                </c:pt>
                <c:pt idx="99">
                  <c:v>-377.57502378390711</c:v>
                </c:pt>
                <c:pt idx="100">
                  <c:v>-384.54264981635089</c:v>
                </c:pt>
                <c:pt idx="101">
                  <c:v>-391.57996220459995</c:v>
                </c:pt>
                <c:pt idx="102">
                  <c:v>-398.64662140714989</c:v>
                </c:pt>
                <c:pt idx="103">
                  <c:v>-405.73321090092293</c:v>
                </c:pt>
                <c:pt idx="104">
                  <c:v>-412.84145025530887</c:v>
                </c:pt>
                <c:pt idx="105">
                  <c:v>-419.97079205562864</c:v>
                </c:pt>
                <c:pt idx="106">
                  <c:v>-427.13248254404539</c:v>
                </c:pt>
                <c:pt idx="107">
                  <c:v>-434.32562096618602</c:v>
                </c:pt>
                <c:pt idx="108">
                  <c:v>-441.49697777023448</c:v>
                </c:pt>
                <c:pt idx="109">
                  <c:v>-448.61088616395358</c:v>
                </c:pt>
                <c:pt idx="110">
                  <c:v>-455.67917187871865</c:v>
                </c:pt>
                <c:pt idx="111">
                  <c:v>-462.64510030985105</c:v>
                </c:pt>
                <c:pt idx="112">
                  <c:v>-469.48068911347252</c:v>
                </c:pt>
                <c:pt idx="113">
                  <c:v>-476.21696832540857</c:v>
                </c:pt>
                <c:pt idx="114">
                  <c:v>-482.85720439768727</c:v>
                </c:pt>
                <c:pt idx="115">
                  <c:v>-489.44654341657792</c:v>
                </c:pt>
                <c:pt idx="116">
                  <c:v>-496.03954577547552</c:v>
                </c:pt>
                <c:pt idx="117">
                  <c:v>-502.66521294999592</c:v>
                </c:pt>
                <c:pt idx="118">
                  <c:v>-509.32264410313002</c:v>
                </c:pt>
                <c:pt idx="119">
                  <c:v>-515.99533745578083</c:v>
                </c:pt>
                <c:pt idx="120">
                  <c:v>-522.68379706412099</c:v>
                </c:pt>
                <c:pt idx="121">
                  <c:v>-529.38644343597957</c:v>
                </c:pt>
                <c:pt idx="122">
                  <c:v>-536.10780666020162</c:v>
                </c:pt>
                <c:pt idx="123">
                  <c:v>-542.85749485096551</c:v>
                </c:pt>
                <c:pt idx="124">
                  <c:v>-549.62552233815222</c:v>
                </c:pt>
                <c:pt idx="125">
                  <c:v>-556.39934745048924</c:v>
                </c:pt>
                <c:pt idx="126">
                  <c:v>-563.17642896457141</c:v>
                </c:pt>
                <c:pt idx="127">
                  <c:v>-569.96826041541919</c:v>
                </c:pt>
                <c:pt idx="128">
                  <c:v>-576.8173227819625</c:v>
                </c:pt>
                <c:pt idx="129">
                  <c:v>-583.73589928895785</c:v>
                </c:pt>
                <c:pt idx="130">
                  <c:v>-590.70909545197719</c:v>
                </c:pt>
                <c:pt idx="131">
                  <c:v>-597.72766975617083</c:v>
                </c:pt>
                <c:pt idx="132">
                  <c:v>-604.77721913083133</c:v>
                </c:pt>
                <c:pt idx="133">
                  <c:v>-611.85046835884464</c:v>
                </c:pt>
                <c:pt idx="134">
                  <c:v>-618.96027226307638</c:v>
                </c:pt>
                <c:pt idx="135">
                  <c:v>-626.11106586214908</c:v>
                </c:pt>
                <c:pt idx="136">
                  <c:v>-633.28970339077637</c:v>
                </c:pt>
                <c:pt idx="137">
                  <c:v>-640.49572262880997</c:v>
                </c:pt>
                <c:pt idx="138">
                  <c:v>-647.73352658288559</c:v>
                </c:pt>
                <c:pt idx="139">
                  <c:v>-654.96866930569865</c:v>
                </c:pt>
                <c:pt idx="140">
                  <c:v>-662.17041339299544</c:v>
                </c:pt>
                <c:pt idx="141">
                  <c:v>-669.33835402080285</c:v>
                </c:pt>
                <c:pt idx="142">
                  <c:v>-676.44420778638448</c:v>
                </c:pt>
                <c:pt idx="143">
                  <c:v>-683.47468199883576</c:v>
                </c:pt>
                <c:pt idx="144">
                  <c:v>-690.45255475125396</c:v>
                </c:pt>
                <c:pt idx="145">
                  <c:v>-697.39517075377728</c:v>
                </c:pt>
                <c:pt idx="146">
                  <c:v>-704.32843332727157</c:v>
                </c:pt>
                <c:pt idx="147">
                  <c:v>-711.27163622765011</c:v>
                </c:pt>
                <c:pt idx="148">
                  <c:v>-718.21327166087224</c:v>
                </c:pt>
                <c:pt idx="149">
                  <c:v>-725.15402424170327</c:v>
                </c:pt>
                <c:pt idx="150">
                  <c:v>-732.0987145045824</c:v>
                </c:pt>
                <c:pt idx="151">
                  <c:v>-739.04333776936107</c:v>
                </c:pt>
                <c:pt idx="152">
                  <c:v>-745.99558296160387</c:v>
                </c:pt>
                <c:pt idx="153">
                  <c:v>-752.96228787053553</c:v>
                </c:pt>
                <c:pt idx="154">
                  <c:v>-759.94049668231287</c:v>
                </c:pt>
                <c:pt idx="155">
                  <c:v>-766.91687813265685</c:v>
                </c:pt>
                <c:pt idx="156">
                  <c:v>-773.89012365544625</c:v>
                </c:pt>
                <c:pt idx="157">
                  <c:v>-780.8767873424764</c:v>
                </c:pt>
                <c:pt idx="158">
                  <c:v>-787.8868193238261</c:v>
                </c:pt>
                <c:pt idx="159">
                  <c:v>-794.91849233045082</c:v>
                </c:pt>
                <c:pt idx="160">
                  <c:v>-801.97672574592525</c:v>
                </c:pt>
                <c:pt idx="161">
                  <c:v>-809.08033190560093</c:v>
                </c:pt>
                <c:pt idx="162">
                  <c:v>-816.22408058483711</c:v>
                </c:pt>
                <c:pt idx="163">
                  <c:v>-823.38638106271867</c:v>
                </c:pt>
                <c:pt idx="164">
                  <c:v>-830.5764499671734</c:v>
                </c:pt>
                <c:pt idx="165">
                  <c:v>-837.79333757103279</c:v>
                </c:pt>
                <c:pt idx="166">
                  <c:v>-845.0291483321015</c:v>
                </c:pt>
                <c:pt idx="167">
                  <c:v>-852.27841473266699</c:v>
                </c:pt>
                <c:pt idx="168">
                  <c:v>-859.52318952892199</c:v>
                </c:pt>
                <c:pt idx="169">
                  <c:v>-866.77344107310682</c:v>
                </c:pt>
                <c:pt idx="170">
                  <c:v>-874.03227120293707</c:v>
                </c:pt>
                <c:pt idx="171">
                  <c:v>-881.31034653131815</c:v>
                </c:pt>
                <c:pt idx="172">
                  <c:v>-888.64523793312912</c:v>
                </c:pt>
                <c:pt idx="173">
                  <c:v>-896.03714758698402</c:v>
                </c:pt>
                <c:pt idx="174">
                  <c:v>-903.43049792814668</c:v>
                </c:pt>
                <c:pt idx="175">
                  <c:v>-910.80713765202222</c:v>
                </c:pt>
                <c:pt idx="176">
                  <c:v>-918.14482750115189</c:v>
                </c:pt>
                <c:pt idx="177">
                  <c:v>-925.40275819993815</c:v>
                </c:pt>
                <c:pt idx="178">
                  <c:v>-932.61951995331594</c:v>
                </c:pt>
                <c:pt idx="179">
                  <c:v>-939.78673852189308</c:v>
                </c:pt>
                <c:pt idx="180">
                  <c:v>-946.85103612001774</c:v>
                </c:pt>
                <c:pt idx="181">
                  <c:v>-953.84881388474344</c:v>
                </c:pt>
                <c:pt idx="182">
                  <c:v>-960.84224807993871</c:v>
                </c:pt>
                <c:pt idx="183">
                  <c:v>-967.85761683070803</c:v>
                </c:pt>
                <c:pt idx="184">
                  <c:v>-974.89195193978662</c:v>
                </c:pt>
                <c:pt idx="185">
                  <c:v>-981.94778423506239</c:v>
                </c:pt>
                <c:pt idx="186">
                  <c:v>-989.03162163939521</c:v>
                </c:pt>
                <c:pt idx="187">
                  <c:v>-996.14404797583575</c:v>
                </c:pt>
                <c:pt idx="188">
                  <c:v>-1003.2814958707677</c:v>
                </c:pt>
                <c:pt idx="189">
                  <c:v>-1010.4384041213154</c:v>
                </c:pt>
                <c:pt idx="190">
                  <c:v>-1017.6050852254143</c:v>
                </c:pt>
                <c:pt idx="191">
                  <c:v>-1024.7387143915221</c:v>
                </c:pt>
                <c:pt idx="192">
                  <c:v>-1031.8325203074855</c:v>
                </c:pt>
                <c:pt idx="193">
                  <c:v>-1038.8960951579231</c:v>
                </c:pt>
                <c:pt idx="194">
                  <c:v>-1045.9276345160094</c:v>
                </c:pt>
                <c:pt idx="195">
                  <c:v>-1052.946648970254</c:v>
                </c:pt>
                <c:pt idx="196">
                  <c:v>-1059.9777633282165</c:v>
                </c:pt>
                <c:pt idx="197">
                  <c:v>-1067.034268762369</c:v>
                </c:pt>
                <c:pt idx="198">
                  <c:v>-1074.1067382328258</c:v>
                </c:pt>
                <c:pt idx="199">
                  <c:v>-1081.1988042584912</c:v>
                </c:pt>
                <c:pt idx="200">
                  <c:v>-1088.3295894533746</c:v>
                </c:pt>
                <c:pt idx="201">
                  <c:v>-1095.4750165985729</c:v>
                </c:pt>
                <c:pt idx="202">
                  <c:v>-1102.6101249072367</c:v>
                </c:pt>
                <c:pt idx="203">
                  <c:v>-1109.7360973090981</c:v>
                </c:pt>
                <c:pt idx="204">
                  <c:v>-1116.8503013472164</c:v>
                </c:pt>
                <c:pt idx="205">
                  <c:v>-1123.9251927014802</c:v>
                </c:pt>
                <c:pt idx="206">
                  <c:v>-1130.9372926348374</c:v>
                </c:pt>
                <c:pt idx="207">
                  <c:v>-1137.8927407681695</c:v>
                </c:pt>
                <c:pt idx="208">
                  <c:v>-1144.8290758817323</c:v>
                </c:pt>
                <c:pt idx="209">
                  <c:v>-1151.7461493140081</c:v>
                </c:pt>
                <c:pt idx="210">
                  <c:v>-1158.6327944850448</c:v>
                </c:pt>
                <c:pt idx="211">
                  <c:v>-1165.5016337064785</c:v>
                </c:pt>
                <c:pt idx="212">
                  <c:v>-1172.3167451183815</c:v>
                </c:pt>
                <c:pt idx="213">
                  <c:v>-1179.0910758478497</c:v>
                </c:pt>
                <c:pt idx="214">
                  <c:v>-1185.8404223233622</c:v>
                </c:pt>
                <c:pt idx="215">
                  <c:v>-1192.5588121489384</c:v>
                </c:pt>
                <c:pt idx="216">
                  <c:v>-1199.2597607085488</c:v>
                </c:pt>
                <c:pt idx="217">
                  <c:v>-1205.9618746235237</c:v>
                </c:pt>
                <c:pt idx="218">
                  <c:v>-1212.6648663887418</c:v>
                </c:pt>
                <c:pt idx="219">
                  <c:v>-1219.3535157877284</c:v>
                </c:pt>
                <c:pt idx="220">
                  <c:v>-1226.0301418794072</c:v>
                </c:pt>
                <c:pt idx="221">
                  <c:v>-1232.676893474842</c:v>
                </c:pt>
                <c:pt idx="222">
                  <c:v>-1239.2807197316126</c:v>
                </c:pt>
                <c:pt idx="223">
                  <c:v>-1245.8644487759705</c:v>
                </c:pt>
                <c:pt idx="224">
                  <c:v>-1252.4489931933176</c:v>
                </c:pt>
                <c:pt idx="225">
                  <c:v>-1259.0334555592342</c:v>
                </c:pt>
                <c:pt idx="226">
                  <c:v>-1265.6255411021516</c:v>
                </c:pt>
                <c:pt idx="227">
                  <c:v>-1272.2469729309273</c:v>
                </c:pt>
                <c:pt idx="228">
                  <c:v>-1278.8910964656836</c:v>
                </c:pt>
                <c:pt idx="229">
                  <c:v>-1285.5298821209474</c:v>
                </c:pt>
                <c:pt idx="230">
                  <c:v>-1292.1575345174911</c:v>
                </c:pt>
                <c:pt idx="231">
                  <c:v>-1298.7710807962737</c:v>
                </c:pt>
                <c:pt idx="232">
                  <c:v>-1305.3761845266856</c:v>
                </c:pt>
                <c:pt idx="233">
                  <c:v>-1311.973862923528</c:v>
                </c:pt>
                <c:pt idx="234">
                  <c:v>-1318.5607705453385</c:v>
                </c:pt>
                <c:pt idx="235">
                  <c:v>-1325.1410118910178</c:v>
                </c:pt>
                <c:pt idx="236">
                  <c:v>-1331.7228051657899</c:v>
                </c:pt>
                <c:pt idx="237">
                  <c:v>-1338.3065696649578</c:v>
                </c:pt>
                <c:pt idx="238">
                  <c:v>-1344.8831727848203</c:v>
                </c:pt>
                <c:pt idx="239">
                  <c:v>-1351.4747839957433</c:v>
                </c:pt>
                <c:pt idx="240">
                  <c:v>-1358.1057226088674</c:v>
                </c:pt>
                <c:pt idx="241">
                  <c:v>-1364.7761134205507</c:v>
                </c:pt>
                <c:pt idx="242">
                  <c:v>-1371.4543235490526</c:v>
                </c:pt>
                <c:pt idx="243">
                  <c:v>-1378.1545316134914</c:v>
                </c:pt>
                <c:pt idx="244">
                  <c:v>-1384.900245192378</c:v>
                </c:pt>
                <c:pt idx="245">
                  <c:v>-1391.6876599198674</c:v>
                </c:pt>
                <c:pt idx="246">
                  <c:v>-1398.5301250518157</c:v>
                </c:pt>
                <c:pt idx="247">
                  <c:v>-1405.4559620068496</c:v>
                </c:pt>
                <c:pt idx="248">
                  <c:v>-1412.4947538832091</c:v>
                </c:pt>
                <c:pt idx="249">
                  <c:v>-1419.6288536321454</c:v>
                </c:pt>
                <c:pt idx="250">
                  <c:v>-1426.8258936268628</c:v>
                </c:pt>
                <c:pt idx="251">
                  <c:v>-1434.0675960327451</c:v>
                </c:pt>
                <c:pt idx="252">
                  <c:v>-1441.3698051642598</c:v>
                </c:pt>
                <c:pt idx="253">
                  <c:v>-1448.723667728864</c:v>
                </c:pt>
                <c:pt idx="254">
                  <c:v>-1456.0874067523796</c:v>
                </c:pt>
                <c:pt idx="255">
                  <c:v>-1463.4601393292426</c:v>
                </c:pt>
                <c:pt idx="256">
                  <c:v>-1470.8678933814531</c:v>
                </c:pt>
                <c:pt idx="257">
                  <c:v>-1478.3300614469108</c:v>
                </c:pt>
                <c:pt idx="258">
                  <c:v>-1485.8165198974912</c:v>
                </c:pt>
                <c:pt idx="259">
                  <c:v>-1493.284736585467</c:v>
                </c:pt>
                <c:pt idx="260">
                  <c:v>-1500.7413353808211</c:v>
                </c:pt>
                <c:pt idx="261">
                  <c:v>-1508.225920823576</c:v>
                </c:pt>
                <c:pt idx="262">
                  <c:v>-1515.7713608538083</c:v>
                </c:pt>
                <c:pt idx="263">
                  <c:v>-1523.3707387284487</c:v>
                </c:pt>
                <c:pt idx="264">
                  <c:v>-1530.9773760946525</c:v>
                </c:pt>
                <c:pt idx="265">
                  <c:v>-1538.5560019448578</c:v>
                </c:pt>
                <c:pt idx="266">
                  <c:v>-1546.1096164365124</c:v>
                </c:pt>
                <c:pt idx="267">
                  <c:v>-1554.4217932817344</c:v>
                </c:pt>
                <c:pt idx="268">
                  <c:v>-1567.5214103165249</c:v>
                </c:pt>
                <c:pt idx="269">
                  <c:v>-1581.4736196851393</c:v>
                </c:pt>
                <c:pt idx="270">
                  <c:v>-1588.5659235830994</c:v>
                </c:pt>
                <c:pt idx="271">
                  <c:v>-1602.313885694964</c:v>
                </c:pt>
                <c:pt idx="272">
                  <c:v>-1615.5287482773415</c:v>
                </c:pt>
                <c:pt idx="273">
                  <c:v>-1621.6189024880107</c:v>
                </c:pt>
                <c:pt idx="274">
                  <c:v>-1627.6881238076057</c:v>
                </c:pt>
                <c:pt idx="275">
                  <c:v>-1633.4939946621903</c:v>
                </c:pt>
                <c:pt idx="276">
                  <c:v>-1639.0605175730998</c:v>
                </c:pt>
                <c:pt idx="277">
                  <c:v>-1644.5449557963475</c:v>
                </c:pt>
                <c:pt idx="278">
                  <c:v>-1649.8867528845849</c:v>
                </c:pt>
                <c:pt idx="279">
                  <c:v>-1654.9407233959253</c:v>
                </c:pt>
                <c:pt idx="280">
                  <c:v>-1659.8368034821085</c:v>
                </c:pt>
                <c:pt idx="281">
                  <c:v>-1668.8612647435507</c:v>
                </c:pt>
                <c:pt idx="282">
                  <c:v>-1676.9071379049392</c:v>
                </c:pt>
                <c:pt idx="283">
                  <c:v>-1684.4663424454875</c:v>
                </c:pt>
                <c:pt idx="284">
                  <c:v>-1691.8088482123867</c:v>
                </c:pt>
                <c:pt idx="285">
                  <c:v>-1699.3922246331822</c:v>
                </c:pt>
                <c:pt idx="286">
                  <c:v>-1706.7049872591608</c:v>
                </c:pt>
                <c:pt idx="287">
                  <c:v>-1713.7140636752504</c:v>
                </c:pt>
                <c:pt idx="288">
                  <c:v>-1720.718821307147</c:v>
                </c:pt>
                <c:pt idx="289">
                  <c:v>-1727.7554332398865</c:v>
                </c:pt>
                <c:pt idx="290">
                  <c:v>-1734.9139481425918</c:v>
                </c:pt>
                <c:pt idx="291">
                  <c:v>-1742.2058028761689</c:v>
                </c:pt>
                <c:pt idx="292">
                  <c:v>-1749.4246925898024</c:v>
                </c:pt>
                <c:pt idx="293">
                  <c:v>-1756.7048945137119</c:v>
                </c:pt>
                <c:pt idx="294">
                  <c:v>-1764.0791492303215</c:v>
                </c:pt>
                <c:pt idx="295">
                  <c:v>-1771.6871352048115</c:v>
                </c:pt>
                <c:pt idx="296">
                  <c:v>-1775.5198248342965</c:v>
                </c:pt>
                <c:pt idx="297">
                  <c:v>-1779.3223243459981</c:v>
                </c:pt>
                <c:pt idx="298">
                  <c:v>-1787.3528639036829</c:v>
                </c:pt>
                <c:pt idx="299">
                  <c:v>-1795.9665212416676</c:v>
                </c:pt>
                <c:pt idx="300">
                  <c:v>-1805.1894656027928</c:v>
                </c:pt>
                <c:pt idx="301">
                  <c:v>-1809.908938577752</c:v>
                </c:pt>
                <c:pt idx="302">
                  <c:v>-1814.3762794612403</c:v>
                </c:pt>
                <c:pt idx="303">
                  <c:v>-1818.9775118219054</c:v>
                </c:pt>
                <c:pt idx="304">
                  <c:v>-1823.6031271961579</c:v>
                </c:pt>
                <c:pt idx="305">
                  <c:v>-1828.381773095444</c:v>
                </c:pt>
                <c:pt idx="306">
                  <c:v>-1833.3956249260902</c:v>
                </c:pt>
                <c:pt idx="307">
                  <c:v>-1844.0603318437438</c:v>
                </c:pt>
                <c:pt idx="308">
                  <c:v>-1855.0119743782609</c:v>
                </c:pt>
                <c:pt idx="309">
                  <c:v>-1866.4961590625369</c:v>
                </c:pt>
                <c:pt idx="310">
                  <c:v>-1878.6549649301467</c:v>
                </c:pt>
                <c:pt idx="311">
                  <c:v>-1884.9920551382606</c:v>
                </c:pt>
                <c:pt idx="312">
                  <c:v>-1891.0960628457053</c:v>
                </c:pt>
                <c:pt idx="313">
                  <c:v>-1897.3345987053397</c:v>
                </c:pt>
                <c:pt idx="314">
                  <c:v>-1903.6205117214586</c:v>
                </c:pt>
                <c:pt idx="315">
                  <c:v>-1910.0548679277454</c:v>
                </c:pt>
                <c:pt idx="316">
                  <c:v>-1916.6762444559261</c:v>
                </c:pt>
                <c:pt idx="317">
                  <c:v>-1930.0397718346987</c:v>
                </c:pt>
                <c:pt idx="318">
                  <c:v>-1943.6340216350902</c:v>
                </c:pt>
                <c:pt idx="319">
                  <c:v>-1957.2351178938618</c:v>
                </c:pt>
                <c:pt idx="320">
                  <c:v>-1971.3956101063893</c:v>
                </c:pt>
                <c:pt idx="321">
                  <c:v>-1978.3888570905744</c:v>
                </c:pt>
                <c:pt idx="322">
                  <c:v>-1985.4656322394949</c:v>
                </c:pt>
                <c:pt idx="323">
                  <c:v>-1992.6353202068983</c:v>
                </c:pt>
                <c:pt idx="324">
                  <c:v>-1999.6716901354116</c:v>
                </c:pt>
                <c:pt idx="325">
                  <c:v>-2006.6936534194754</c:v>
                </c:pt>
                <c:pt idx="326">
                  <c:v>-2013.8329163408207</c:v>
                </c:pt>
                <c:pt idx="327">
                  <c:v>-2020.9518707388395</c:v>
                </c:pt>
                <c:pt idx="328">
                  <c:v>-2028.302763029699</c:v>
                </c:pt>
                <c:pt idx="329">
                  <c:v>-2035.5280877916723</c:v>
                </c:pt>
                <c:pt idx="330">
                  <c:v>-2042.5674275086219</c:v>
                </c:pt>
                <c:pt idx="331">
                  <c:v>-2049.6674053688753</c:v>
                </c:pt>
                <c:pt idx="332">
                  <c:v>-2057.0223124180134</c:v>
                </c:pt>
                <c:pt idx="333">
                  <c:v>-2064.3726711329396</c:v>
                </c:pt>
                <c:pt idx="334">
                  <c:v>-2071.575114011348</c:v>
                </c:pt>
                <c:pt idx="335">
                  <c:v>-2078.8294349480379</c:v>
                </c:pt>
                <c:pt idx="336">
                  <c:v>-2086.0750411441927</c:v>
                </c:pt>
                <c:pt idx="337">
                  <c:v>-2093.4963247657597</c:v>
                </c:pt>
                <c:pt idx="338">
                  <c:v>-2100.8996189136496</c:v>
                </c:pt>
                <c:pt idx="339">
                  <c:v>-2108.0706497711985</c:v>
                </c:pt>
                <c:pt idx="340">
                  <c:v>-2115.2863114958509</c:v>
                </c:pt>
                <c:pt idx="341">
                  <c:v>-2122.5062716798716</c:v>
                </c:pt>
                <c:pt idx="342">
                  <c:v>-2129.645938448688</c:v>
                </c:pt>
                <c:pt idx="343">
                  <c:v>-2136.903650788804</c:v>
                </c:pt>
                <c:pt idx="344">
                  <c:v>-2143.8981453494366</c:v>
                </c:pt>
                <c:pt idx="345">
                  <c:v>-2150.9546422001708</c:v>
                </c:pt>
                <c:pt idx="346">
                  <c:v>-2157.9817321570254</c:v>
                </c:pt>
                <c:pt idx="347">
                  <c:v>-2165.2074477280858</c:v>
                </c:pt>
                <c:pt idx="348">
                  <c:v>-2172.2820281243189</c:v>
                </c:pt>
                <c:pt idx="349">
                  <c:v>-2179.1968621278056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92-4E53-8139-5AF0A9BBB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71472"/>
        <c:axId val="421872648"/>
        <c:extLst/>
      </c:scatterChart>
      <c:valAx>
        <c:axId val="421871472"/>
        <c:scaling>
          <c:orientation val="minMax"/>
          <c:max val="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Запад / Восток</a:t>
                </a:r>
              </a:p>
            </c:rich>
          </c:tx>
          <c:layout>
            <c:manualLayout>
              <c:xMode val="edge"/>
              <c:yMode val="edge"/>
              <c:x val="0.42639960282528067"/>
              <c:y val="0.93546097433926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872648"/>
        <c:crossesAt val="-2400"/>
        <c:crossBetween val="midCat"/>
        <c:majorUnit val="200"/>
      </c:valAx>
      <c:valAx>
        <c:axId val="421872648"/>
        <c:scaling>
          <c:orientation val="minMax"/>
          <c:max val="200"/>
          <c:min val="-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Юг/</a:t>
                </a:r>
                <a:r>
                  <a:rPr lang="ru-RU" baseline="0"/>
                  <a:t> Север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800653335725279E-2"/>
              <c:y val="0.43280691105326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871472"/>
        <c:crossesAt val="-1800"/>
        <c:crossBetween val="midCat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776543328340835"/>
          <c:y val="0.9572320514021071"/>
          <c:w val="0.56199165853127842"/>
          <c:h val="4.0815569305288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Вертикальная</a:t>
            </a:r>
            <a:r>
              <a:rPr lang="ru-RU" baseline="0"/>
              <a:t> проекция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Плановая траектория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'Rev4.4 17.04.2023'!$L$4:$L$8609</c:f>
              <c:numCache>
                <c:formatCode>General</c:formatCode>
                <c:ptCount val="8606"/>
                <c:pt idx="0">
                  <c:v>0</c:v>
                </c:pt>
                <c:pt idx="1">
                  <c:v>2.0014503721390881E-2</c:v>
                </c:pt>
                <c:pt idx="2">
                  <c:v>4.8428398040382778E-2</c:v>
                </c:pt>
                <c:pt idx="3">
                  <c:v>6.8423587010628825E-2</c:v>
                </c:pt>
                <c:pt idx="4">
                  <c:v>8.3038836456203219E-2</c:v>
                </c:pt>
                <c:pt idx="5">
                  <c:v>9.7995666002943793E-2</c:v>
                </c:pt>
                <c:pt idx="6">
                  <c:v>0.14045184315214918</c:v>
                </c:pt>
                <c:pt idx="7">
                  <c:v>0.20350433390600745</c:v>
                </c:pt>
                <c:pt idx="8">
                  <c:v>0.27766094255900781</c:v>
                </c:pt>
                <c:pt idx="9">
                  <c:v>0.41472120970100324</c:v>
                </c:pt>
                <c:pt idx="10">
                  <c:v>0.65691671530285578</c:v>
                </c:pt>
                <c:pt idx="11">
                  <c:v>0.99762831422769505</c:v>
                </c:pt>
                <c:pt idx="12">
                  <c:v>1.4352917093420468</c:v>
                </c:pt>
                <c:pt idx="13">
                  <c:v>1.9590624171433804</c:v>
                </c:pt>
                <c:pt idx="14">
                  <c:v>2.5568449838240799</c:v>
                </c:pt>
                <c:pt idx="15">
                  <c:v>3.2284563685888208</c:v>
                </c:pt>
                <c:pt idx="16">
                  <c:v>3.9562869498264917</c:v>
                </c:pt>
                <c:pt idx="17">
                  <c:v>4.7357760603328494</c:v>
                </c:pt>
                <c:pt idx="18">
                  <c:v>5.5984093295818695</c:v>
                </c:pt>
                <c:pt idx="19">
                  <c:v>6.5522348227789795</c:v>
                </c:pt>
                <c:pt idx="20">
                  <c:v>7.5857663214095874</c:v>
                </c:pt>
                <c:pt idx="21">
                  <c:v>8.6886211746741449</c:v>
                </c:pt>
                <c:pt idx="22">
                  <c:v>9.8821659597645173</c:v>
                </c:pt>
                <c:pt idx="23">
                  <c:v>11.208722617287359</c:v>
                </c:pt>
                <c:pt idx="24">
                  <c:v>12.660316697837194</c:v>
                </c:pt>
                <c:pt idx="25">
                  <c:v>14.216220630807571</c:v>
                </c:pt>
                <c:pt idx="26">
                  <c:v>15.871623082293166</c:v>
                </c:pt>
                <c:pt idx="27">
                  <c:v>17.604644354859207</c:v>
                </c:pt>
                <c:pt idx="28">
                  <c:v>19.381611566431506</c:v>
                </c:pt>
                <c:pt idx="29">
                  <c:v>21.197440266528265</c:v>
                </c:pt>
                <c:pt idx="30">
                  <c:v>23.059727900081405</c:v>
                </c:pt>
                <c:pt idx="31">
                  <c:v>24.975290370692147</c:v>
                </c:pt>
                <c:pt idx="32">
                  <c:v>26.956942782510964</c:v>
                </c:pt>
                <c:pt idx="33">
                  <c:v>29.017457343992753</c:v>
                </c:pt>
                <c:pt idx="34">
                  <c:v>31.159121454784479</c:v>
                </c:pt>
                <c:pt idx="35">
                  <c:v>33.390057650462445</c:v>
                </c:pt>
                <c:pt idx="36">
                  <c:v>35.72435176652472</c:v>
                </c:pt>
                <c:pt idx="37">
                  <c:v>38.153256476756958</c:v>
                </c:pt>
                <c:pt idx="38">
                  <c:v>40.675846661629663</c:v>
                </c:pt>
                <c:pt idx="39">
                  <c:v>43.310935031210363</c:v>
                </c:pt>
                <c:pt idx="40">
                  <c:v>46.07046017179082</c:v>
                </c:pt>
                <c:pt idx="41">
                  <c:v>48.948174127830129</c:v>
                </c:pt>
                <c:pt idx="42">
                  <c:v>51.922104936432355</c:v>
                </c:pt>
                <c:pt idx="43">
                  <c:v>54.997812008332964</c:v>
                </c:pt>
                <c:pt idx="44">
                  <c:v>58.18161086821182</c:v>
                </c:pt>
                <c:pt idx="45">
                  <c:v>61.460869741327429</c:v>
                </c:pt>
                <c:pt idx="46">
                  <c:v>64.85600750319395</c:v>
                </c:pt>
                <c:pt idx="47">
                  <c:v>68.371648674943799</c:v>
                </c:pt>
                <c:pt idx="48">
                  <c:v>71.994109929920313</c:v>
                </c:pt>
                <c:pt idx="49">
                  <c:v>75.696541633134387</c:v>
                </c:pt>
                <c:pt idx="50">
                  <c:v>79.427543193512392</c:v>
                </c:pt>
                <c:pt idx="51">
                  <c:v>83.149246103152564</c:v>
                </c:pt>
                <c:pt idx="52">
                  <c:v>86.84729469428035</c:v>
                </c:pt>
                <c:pt idx="53">
                  <c:v>90.491738562435444</c:v>
                </c:pt>
                <c:pt idx="54">
                  <c:v>94.07753803561863</c:v>
                </c:pt>
                <c:pt idx="55">
                  <c:v>97.639916090586098</c:v>
                </c:pt>
                <c:pt idx="56">
                  <c:v>101.20515122826242</c:v>
                </c:pt>
                <c:pt idx="57">
                  <c:v>104.78732821413551</c:v>
                </c:pt>
                <c:pt idx="58">
                  <c:v>108.37444853010093</c:v>
                </c:pt>
                <c:pt idx="59">
                  <c:v>111.97510928580903</c:v>
                </c:pt>
                <c:pt idx="60">
                  <c:v>115.61566894294681</c:v>
                </c:pt>
                <c:pt idx="61">
                  <c:v>119.29865811053196</c:v>
                </c:pt>
                <c:pt idx="62">
                  <c:v>123.0144000147838</c:v>
                </c:pt>
                <c:pt idx="63">
                  <c:v>126.77677387089851</c:v>
                </c:pt>
                <c:pt idx="64">
                  <c:v>130.5930277866164</c:v>
                </c:pt>
                <c:pt idx="65">
                  <c:v>134.44596879385193</c:v>
                </c:pt>
                <c:pt idx="66">
                  <c:v>138.32278722668252</c:v>
                </c:pt>
                <c:pt idx="67">
                  <c:v>142.20682957622304</c:v>
                </c:pt>
                <c:pt idx="68">
                  <c:v>146.09218514715818</c:v>
                </c:pt>
                <c:pt idx="69">
                  <c:v>149.97308671505357</c:v>
                </c:pt>
                <c:pt idx="70">
                  <c:v>153.8375908990287</c:v>
                </c:pt>
                <c:pt idx="71">
                  <c:v>157.68525044223128</c:v>
                </c:pt>
                <c:pt idx="72">
                  <c:v>161.51934862709919</c:v>
                </c:pt>
                <c:pt idx="73">
                  <c:v>165.37039989889655</c:v>
                </c:pt>
                <c:pt idx="74">
                  <c:v>169.27650139703877</c:v>
                </c:pt>
                <c:pt idx="75">
                  <c:v>173.26811605580497</c:v>
                </c:pt>
                <c:pt idx="76">
                  <c:v>177.35096494862967</c:v>
                </c:pt>
                <c:pt idx="77">
                  <c:v>181.49673892684785</c:v>
                </c:pt>
                <c:pt idx="78">
                  <c:v>185.70659852296598</c:v>
                </c:pt>
                <c:pt idx="79">
                  <c:v>190.01341051788515</c:v>
                </c:pt>
                <c:pt idx="80">
                  <c:v>194.41849170344551</c:v>
                </c:pt>
                <c:pt idx="81">
                  <c:v>198.89501531898532</c:v>
                </c:pt>
                <c:pt idx="82">
                  <c:v>203.44417713242763</c:v>
                </c:pt>
                <c:pt idx="83">
                  <c:v>208.06853343071049</c:v>
                </c:pt>
                <c:pt idx="84">
                  <c:v>212.76187173540262</c:v>
                </c:pt>
                <c:pt idx="85">
                  <c:v>217.53893265984888</c:v>
                </c:pt>
                <c:pt idx="86">
                  <c:v>222.40997141841001</c:v>
                </c:pt>
                <c:pt idx="87">
                  <c:v>227.37135172354877</c:v>
                </c:pt>
                <c:pt idx="88">
                  <c:v>232.42184777723969</c:v>
                </c:pt>
                <c:pt idx="89">
                  <c:v>237.55087153589815</c:v>
                </c:pt>
                <c:pt idx="90">
                  <c:v>242.76331838991663</c:v>
                </c:pt>
                <c:pt idx="91">
                  <c:v>248.10549684295827</c:v>
                </c:pt>
                <c:pt idx="92">
                  <c:v>253.60790547632536</c:v>
                </c:pt>
                <c:pt idx="93">
                  <c:v>259.26046857179733</c:v>
                </c:pt>
                <c:pt idx="94">
                  <c:v>265.0625973679501</c:v>
                </c:pt>
                <c:pt idx="95">
                  <c:v>270.98553197309167</c:v>
                </c:pt>
                <c:pt idx="96">
                  <c:v>277.01694456615655</c:v>
                </c:pt>
                <c:pt idx="97">
                  <c:v>283.17841587397339</c:v>
                </c:pt>
                <c:pt idx="98">
                  <c:v>289.4949096379911</c:v>
                </c:pt>
                <c:pt idx="99">
                  <c:v>295.99490270679439</c:v>
                </c:pt>
                <c:pt idx="100">
                  <c:v>302.649430711018</c:v>
                </c:pt>
                <c:pt idx="101">
                  <c:v>309.38582298561789</c:v>
                </c:pt>
                <c:pt idx="102">
                  <c:v>316.1598310714113</c:v>
                </c:pt>
                <c:pt idx="103">
                  <c:v>322.95377797195323</c:v>
                </c:pt>
                <c:pt idx="104">
                  <c:v>329.75459653976736</c:v>
                </c:pt>
                <c:pt idx="105">
                  <c:v>336.57735842917941</c:v>
                </c:pt>
                <c:pt idx="106">
                  <c:v>343.42711474462851</c:v>
                </c:pt>
                <c:pt idx="107">
                  <c:v>350.29029825191287</c:v>
                </c:pt>
                <c:pt idx="108">
                  <c:v>357.12224631860084</c:v>
                </c:pt>
                <c:pt idx="109">
                  <c:v>363.89211726398861</c:v>
                </c:pt>
                <c:pt idx="110">
                  <c:v>370.61811307575601</c:v>
                </c:pt>
                <c:pt idx="111">
                  <c:v>377.25011724313902</c:v>
                </c:pt>
                <c:pt idx="112">
                  <c:v>383.76049058933478</c:v>
                </c:pt>
                <c:pt idx="113">
                  <c:v>390.18120706786812</c:v>
                </c:pt>
                <c:pt idx="114">
                  <c:v>396.51441652159468</c:v>
                </c:pt>
                <c:pt idx="115">
                  <c:v>402.78869576871978</c:v>
                </c:pt>
                <c:pt idx="116">
                  <c:v>409.0532257915508</c:v>
                </c:pt>
                <c:pt idx="117">
                  <c:v>415.3463741534506</c:v>
                </c:pt>
                <c:pt idx="118">
                  <c:v>421.67942275245599</c:v>
                </c:pt>
                <c:pt idx="119">
                  <c:v>428.04972060802839</c:v>
                </c:pt>
                <c:pt idx="120">
                  <c:v>434.46572068368488</c:v>
                </c:pt>
                <c:pt idx="121">
                  <c:v>440.91786324297942</c:v>
                </c:pt>
                <c:pt idx="122">
                  <c:v>447.39008025387733</c:v>
                </c:pt>
                <c:pt idx="123">
                  <c:v>453.88708576644325</c:v>
                </c:pt>
                <c:pt idx="124">
                  <c:v>460.39759681092482</c:v>
                </c:pt>
                <c:pt idx="125">
                  <c:v>466.91119434854699</c:v>
                </c:pt>
                <c:pt idx="126">
                  <c:v>473.42584698542134</c:v>
                </c:pt>
                <c:pt idx="127">
                  <c:v>479.95051392130324</c:v>
                </c:pt>
                <c:pt idx="128">
                  <c:v>486.51416879188434</c:v>
                </c:pt>
                <c:pt idx="129">
                  <c:v>493.11914998765656</c:v>
                </c:pt>
                <c:pt idx="130">
                  <c:v>499.75761406890496</c:v>
                </c:pt>
                <c:pt idx="131">
                  <c:v>506.42266245478612</c:v>
                </c:pt>
                <c:pt idx="132">
                  <c:v>513.09449110853302</c:v>
                </c:pt>
                <c:pt idx="133">
                  <c:v>519.76097878352482</c:v>
                </c:pt>
                <c:pt idx="134">
                  <c:v>526.43277046508808</c:v>
                </c:pt>
                <c:pt idx="135">
                  <c:v>533.116432850102</c:v>
                </c:pt>
                <c:pt idx="136">
                  <c:v>539.80505969877584</c:v>
                </c:pt>
                <c:pt idx="137">
                  <c:v>546.50197102274672</c:v>
                </c:pt>
                <c:pt idx="138">
                  <c:v>553.21416938609104</c:v>
                </c:pt>
                <c:pt idx="139">
                  <c:v>559.92346708216883</c:v>
                </c:pt>
                <c:pt idx="140">
                  <c:v>566.62027412255406</c:v>
                </c:pt>
                <c:pt idx="141">
                  <c:v>573.30621967903539</c:v>
                </c:pt>
                <c:pt idx="142">
                  <c:v>579.97250917285191</c:v>
                </c:pt>
                <c:pt idx="143">
                  <c:v>586.627910487294</c:v>
                </c:pt>
                <c:pt idx="144">
                  <c:v>593.2844065249576</c:v>
                </c:pt>
                <c:pt idx="145">
                  <c:v>599.95220929057302</c:v>
                </c:pt>
                <c:pt idx="146">
                  <c:v>606.63400430523677</c:v>
                </c:pt>
                <c:pt idx="147">
                  <c:v>613.32495324068282</c:v>
                </c:pt>
                <c:pt idx="148">
                  <c:v>620.01141135729142</c:v>
                </c:pt>
                <c:pt idx="149">
                  <c:v>626.67915183672824</c:v>
                </c:pt>
                <c:pt idx="150">
                  <c:v>633.32943569858946</c:v>
                </c:pt>
                <c:pt idx="151">
                  <c:v>639.97710943247625</c:v>
                </c:pt>
                <c:pt idx="152">
                  <c:v>646.6371754947545</c:v>
                </c:pt>
                <c:pt idx="153">
                  <c:v>653.30683361473552</c:v>
                </c:pt>
                <c:pt idx="154">
                  <c:v>659.98069254590052</c:v>
                </c:pt>
                <c:pt idx="155">
                  <c:v>666.64897767144271</c:v>
                </c:pt>
                <c:pt idx="156">
                  <c:v>673.30533578599477</c:v>
                </c:pt>
                <c:pt idx="157">
                  <c:v>679.96854745043572</c:v>
                </c:pt>
                <c:pt idx="158">
                  <c:v>686.64336887791751</c:v>
                </c:pt>
                <c:pt idx="159">
                  <c:v>693.32385793789786</c:v>
                </c:pt>
                <c:pt idx="160">
                  <c:v>700.02744746577741</c:v>
                </c:pt>
                <c:pt idx="161">
                  <c:v>706.76590823092272</c:v>
                </c:pt>
                <c:pt idx="162">
                  <c:v>713.53122559968972</c:v>
                </c:pt>
                <c:pt idx="163">
                  <c:v>720.31411538554403</c:v>
                </c:pt>
                <c:pt idx="164">
                  <c:v>727.10152056821744</c:v>
                </c:pt>
                <c:pt idx="165">
                  <c:v>733.88904045978404</c:v>
                </c:pt>
                <c:pt idx="166">
                  <c:v>740.68738029827318</c:v>
                </c:pt>
                <c:pt idx="167">
                  <c:v>747.50099043046009</c:v>
                </c:pt>
                <c:pt idx="168">
                  <c:v>754.31474126056276</c:v>
                </c:pt>
                <c:pt idx="169">
                  <c:v>761.12534361520261</c:v>
                </c:pt>
                <c:pt idx="170">
                  <c:v>767.93484227048225</c:v>
                </c:pt>
                <c:pt idx="171">
                  <c:v>774.76284409174957</c:v>
                </c:pt>
                <c:pt idx="172">
                  <c:v>781.63835897857621</c:v>
                </c:pt>
                <c:pt idx="173">
                  <c:v>788.56116383697349</c:v>
                </c:pt>
                <c:pt idx="174">
                  <c:v>795.49284764076572</c:v>
                </c:pt>
                <c:pt idx="175">
                  <c:v>802.41552449603432</c:v>
                </c:pt>
                <c:pt idx="176">
                  <c:v>809.32012393031994</c:v>
                </c:pt>
                <c:pt idx="177">
                  <c:v>816.16201280678251</c:v>
                </c:pt>
                <c:pt idx="178">
                  <c:v>822.96246363556668</c:v>
                </c:pt>
                <c:pt idx="179">
                  <c:v>829.72224740738045</c:v>
                </c:pt>
                <c:pt idx="180">
                  <c:v>836.42752456470203</c:v>
                </c:pt>
                <c:pt idx="181">
                  <c:v>843.10219603020471</c:v>
                </c:pt>
                <c:pt idx="182">
                  <c:v>849.76803352247464</c:v>
                </c:pt>
                <c:pt idx="183">
                  <c:v>856.44751209219464</c:v>
                </c:pt>
                <c:pt idx="184">
                  <c:v>863.12541425138318</c:v>
                </c:pt>
                <c:pt idx="185">
                  <c:v>869.80746610440372</c:v>
                </c:pt>
                <c:pt idx="186">
                  <c:v>876.50318322492626</c:v>
                </c:pt>
                <c:pt idx="187">
                  <c:v>883.21131254673219</c:v>
                </c:pt>
                <c:pt idx="188">
                  <c:v>889.93573213759237</c:v>
                </c:pt>
                <c:pt idx="189">
                  <c:v>896.67071367857329</c:v>
                </c:pt>
                <c:pt idx="190">
                  <c:v>903.41015149516136</c:v>
                </c:pt>
                <c:pt idx="191">
                  <c:v>910.13479590671147</c:v>
                </c:pt>
                <c:pt idx="192">
                  <c:v>916.84765872427602</c:v>
                </c:pt>
                <c:pt idx="193">
                  <c:v>923.52770567306573</c:v>
                </c:pt>
                <c:pt idx="194">
                  <c:v>930.1616817729149</c:v>
                </c:pt>
                <c:pt idx="195">
                  <c:v>936.77622002297608</c:v>
                </c:pt>
                <c:pt idx="196">
                  <c:v>943.39197904971638</c:v>
                </c:pt>
                <c:pt idx="197">
                  <c:v>950.01972904024478</c:v>
                </c:pt>
                <c:pt idx="198">
                  <c:v>956.65100039878416</c:v>
                </c:pt>
                <c:pt idx="199">
                  <c:v>963.28998549138419</c:v>
                </c:pt>
                <c:pt idx="200">
                  <c:v>969.95066972246059</c:v>
                </c:pt>
                <c:pt idx="201">
                  <c:v>976.61350269309571</c:v>
                </c:pt>
                <c:pt idx="202">
                  <c:v>983.25774499295801</c:v>
                </c:pt>
                <c:pt idx="203">
                  <c:v>989.88114030432155</c:v>
                </c:pt>
                <c:pt idx="204">
                  <c:v>996.48976087663459</c:v>
                </c:pt>
                <c:pt idx="205">
                  <c:v>1003.0745050409419</c:v>
                </c:pt>
                <c:pt idx="206">
                  <c:v>1009.6196908368421</c:v>
                </c:pt>
                <c:pt idx="207">
                  <c:v>1016.1378483648352</c:v>
                </c:pt>
                <c:pt idx="208">
                  <c:v>1022.6556648148348</c:v>
                </c:pt>
                <c:pt idx="209">
                  <c:v>1029.1670080835872</c:v>
                </c:pt>
                <c:pt idx="210">
                  <c:v>1035.6493353833541</c:v>
                </c:pt>
                <c:pt idx="211">
                  <c:v>1042.1136362874286</c:v>
                </c:pt>
                <c:pt idx="212">
                  <c:v>1048.5808158667485</c:v>
                </c:pt>
                <c:pt idx="213">
                  <c:v>1055.0675510783697</c:v>
                </c:pt>
                <c:pt idx="214">
                  <c:v>1061.5966038402503</c:v>
                </c:pt>
                <c:pt idx="215">
                  <c:v>1068.1844079486066</c:v>
                </c:pt>
                <c:pt idx="216">
                  <c:v>1074.7898281026689</c:v>
                </c:pt>
                <c:pt idx="217">
                  <c:v>1081.3963971445382</c:v>
                </c:pt>
                <c:pt idx="218">
                  <c:v>1087.9921096729111</c:v>
                </c:pt>
                <c:pt idx="219">
                  <c:v>1094.551976070353</c:v>
                </c:pt>
                <c:pt idx="220">
                  <c:v>1101.0854884379196</c:v>
                </c:pt>
                <c:pt idx="221">
                  <c:v>1107.5802689469479</c:v>
                </c:pt>
                <c:pt idx="222">
                  <c:v>1114.0347170317807</c:v>
                </c:pt>
                <c:pt idx="223">
                  <c:v>1120.4625961582385</c:v>
                </c:pt>
                <c:pt idx="224">
                  <c:v>1126.8671813331946</c:v>
                </c:pt>
                <c:pt idx="225">
                  <c:v>1133.2505294567338</c:v>
                </c:pt>
                <c:pt idx="226">
                  <c:v>1139.6172898551733</c:v>
                </c:pt>
                <c:pt idx="227">
                  <c:v>1145.9879775489621</c:v>
                </c:pt>
                <c:pt idx="228">
                  <c:v>1152.352882405979</c:v>
                </c:pt>
                <c:pt idx="229">
                  <c:v>1158.6940274439851</c:v>
                </c:pt>
                <c:pt idx="230">
                  <c:v>1165.0164681741535</c:v>
                </c:pt>
                <c:pt idx="231">
                  <c:v>1171.3141876360478</c:v>
                </c:pt>
                <c:pt idx="232">
                  <c:v>1177.5978371016301</c:v>
                </c:pt>
                <c:pt idx="233">
                  <c:v>1183.8732200271245</c:v>
                </c:pt>
                <c:pt idx="234">
                  <c:v>1190.1495763565717</c:v>
                </c:pt>
                <c:pt idx="235">
                  <c:v>1196.4179944341629</c:v>
                </c:pt>
                <c:pt idx="236">
                  <c:v>1202.6738704312222</c:v>
                </c:pt>
                <c:pt idx="237">
                  <c:v>1208.9268298112063</c:v>
                </c:pt>
                <c:pt idx="238">
                  <c:v>1215.1590401484518</c:v>
                </c:pt>
                <c:pt idx="239">
                  <c:v>1221.3819179320228</c:v>
                </c:pt>
                <c:pt idx="240">
                  <c:v>1227.6215237489382</c:v>
                </c:pt>
                <c:pt idx="241">
                  <c:v>1233.8910462023487</c:v>
                </c:pt>
                <c:pt idx="242">
                  <c:v>1240.1743456045619</c:v>
                </c:pt>
                <c:pt idx="243">
                  <c:v>1246.4779170894994</c:v>
                </c:pt>
                <c:pt idx="244">
                  <c:v>1252.8329114347491</c:v>
                </c:pt>
                <c:pt idx="245">
                  <c:v>1259.2369544283604</c:v>
                </c:pt>
                <c:pt idx="246">
                  <c:v>1265.6846893883437</c:v>
                </c:pt>
                <c:pt idx="247">
                  <c:v>1272.1937864587021</c:v>
                </c:pt>
                <c:pt idx="248">
                  <c:v>1278.7819747138501</c:v>
                </c:pt>
                <c:pt idx="249">
                  <c:v>1285.4444810942739</c:v>
                </c:pt>
                <c:pt idx="250">
                  <c:v>1292.1614596432273</c:v>
                </c:pt>
                <c:pt idx="251">
                  <c:v>1298.9210049831424</c:v>
                </c:pt>
                <c:pt idx="252">
                  <c:v>1305.7519756695172</c:v>
                </c:pt>
                <c:pt idx="253">
                  <c:v>1312.6515236024529</c:v>
                </c:pt>
                <c:pt idx="254">
                  <c:v>1319.5838237614848</c:v>
                </c:pt>
                <c:pt idx="255">
                  <c:v>1326.5334652562033</c:v>
                </c:pt>
                <c:pt idx="256">
                  <c:v>1333.5013646732809</c:v>
                </c:pt>
                <c:pt idx="257">
                  <c:v>1340.4966322762668</c:v>
                </c:pt>
                <c:pt idx="258">
                  <c:v>1347.5016820104647</c:v>
                </c:pt>
                <c:pt idx="259">
                  <c:v>1354.4995171603487</c:v>
                </c:pt>
                <c:pt idx="260">
                  <c:v>1361.4860304212509</c:v>
                </c:pt>
                <c:pt idx="261">
                  <c:v>1368.4731288935207</c:v>
                </c:pt>
                <c:pt idx="262">
                  <c:v>1375.4782131384031</c:v>
                </c:pt>
                <c:pt idx="263">
                  <c:v>1382.5276053143195</c:v>
                </c:pt>
                <c:pt idx="264">
                  <c:v>1389.6136517138718</c:v>
                </c:pt>
                <c:pt idx="265">
                  <c:v>1396.6894920080001</c:v>
                </c:pt>
                <c:pt idx="266">
                  <c:v>1403.7537482641685</c:v>
                </c:pt>
                <c:pt idx="267">
                  <c:v>1411.5506147558756</c:v>
                </c:pt>
                <c:pt idx="268">
                  <c:v>1424.1109322474838</c:v>
                </c:pt>
                <c:pt idx="269">
                  <c:v>1438.0613787252541</c:v>
                </c:pt>
                <c:pt idx="270">
                  <c:v>1445.2392372687193</c:v>
                </c:pt>
                <c:pt idx="271">
                  <c:v>1459.2773774094474</c:v>
                </c:pt>
                <c:pt idx="272">
                  <c:v>1473.1417266960773</c:v>
                </c:pt>
                <c:pt idx="273">
                  <c:v>1479.6499804768257</c:v>
                </c:pt>
                <c:pt idx="274">
                  <c:v>1486.266649268216</c:v>
                </c:pt>
                <c:pt idx="275">
                  <c:v>1492.7557867421476</c:v>
                </c:pt>
                <c:pt idx="276">
                  <c:v>1499.151365843748</c:v>
                </c:pt>
                <c:pt idx="277">
                  <c:v>1505.5377339378622</c:v>
                </c:pt>
                <c:pt idx="278">
                  <c:v>1511.779488314432</c:v>
                </c:pt>
                <c:pt idx="279">
                  <c:v>1517.7062649328784</c:v>
                </c:pt>
                <c:pt idx="280">
                  <c:v>1523.4299931115108</c:v>
                </c:pt>
                <c:pt idx="281">
                  <c:v>1534.05627927604</c:v>
                </c:pt>
                <c:pt idx="282">
                  <c:v>1543.9995668401632</c:v>
                </c:pt>
                <c:pt idx="283">
                  <c:v>1553.737947101072</c:v>
                </c:pt>
                <c:pt idx="284">
                  <c:v>1563.1666682852078</c:v>
                </c:pt>
                <c:pt idx="285">
                  <c:v>1572.8833836335853</c:v>
                </c:pt>
                <c:pt idx="286">
                  <c:v>1582.5301761632634</c:v>
                </c:pt>
                <c:pt idx="287">
                  <c:v>1592.0439128340281</c:v>
                </c:pt>
                <c:pt idx="288">
                  <c:v>1601.5737842670278</c:v>
                </c:pt>
                <c:pt idx="289">
                  <c:v>1611.1282833499915</c:v>
                </c:pt>
                <c:pt idx="290">
                  <c:v>1620.8188645826312</c:v>
                </c:pt>
                <c:pt idx="291">
                  <c:v>1630.6237352286096</c:v>
                </c:pt>
                <c:pt idx="292">
                  <c:v>1640.3265568543986</c:v>
                </c:pt>
                <c:pt idx="293">
                  <c:v>1650.1320455639022</c:v>
                </c:pt>
                <c:pt idx="294">
                  <c:v>1660.1554679851447</c:v>
                </c:pt>
                <c:pt idx="295">
                  <c:v>1670.6420560638992</c:v>
                </c:pt>
                <c:pt idx="296">
                  <c:v>1675.9343287095048</c:v>
                </c:pt>
                <c:pt idx="297">
                  <c:v>1681.1455696280063</c:v>
                </c:pt>
                <c:pt idx="298">
                  <c:v>1692.1291141052081</c:v>
                </c:pt>
                <c:pt idx="299">
                  <c:v>1703.8049271947509</c:v>
                </c:pt>
                <c:pt idx="300">
                  <c:v>1716.1430933759987</c:v>
                </c:pt>
                <c:pt idx="301">
                  <c:v>1722.4442459434845</c:v>
                </c:pt>
                <c:pt idx="302">
                  <c:v>1728.4121278782725</c:v>
                </c:pt>
                <c:pt idx="303">
                  <c:v>1734.5461696368518</c:v>
                </c:pt>
                <c:pt idx="304">
                  <c:v>1740.6649169483371</c:v>
                </c:pt>
                <c:pt idx="305">
                  <c:v>1746.9211629373958</c:v>
                </c:pt>
                <c:pt idx="306">
                  <c:v>1753.4402468220935</c:v>
                </c:pt>
                <c:pt idx="307">
                  <c:v>1767.3224606623978</c:v>
                </c:pt>
                <c:pt idx="308">
                  <c:v>1781.6429508058277</c:v>
                </c:pt>
                <c:pt idx="309">
                  <c:v>1796.7510239763089</c:v>
                </c:pt>
                <c:pt idx="310">
                  <c:v>1812.7153439562248</c:v>
                </c:pt>
                <c:pt idx="311">
                  <c:v>1820.9669708866631</c:v>
                </c:pt>
                <c:pt idx="312">
                  <c:v>1828.9296085843489</c:v>
                </c:pt>
                <c:pt idx="313">
                  <c:v>1837.1098830092997</c:v>
                </c:pt>
                <c:pt idx="314">
                  <c:v>1845.3495169351033</c:v>
                </c:pt>
                <c:pt idx="315">
                  <c:v>1853.7541687061682</c:v>
                </c:pt>
                <c:pt idx="316">
                  <c:v>1862.3863997003928</c:v>
                </c:pt>
                <c:pt idx="317">
                  <c:v>1879.7960941961117</c:v>
                </c:pt>
                <c:pt idx="318">
                  <c:v>1897.5046558839799</c:v>
                </c:pt>
                <c:pt idx="319">
                  <c:v>1915.3425852994026</c:v>
                </c:pt>
                <c:pt idx="320">
                  <c:v>1933.7917393415607</c:v>
                </c:pt>
                <c:pt idx="321">
                  <c:v>1942.8045349333863</c:v>
                </c:pt>
                <c:pt idx="322">
                  <c:v>1951.9583296325338</c:v>
                </c:pt>
                <c:pt idx="323">
                  <c:v>1961.2558824434791</c:v>
                </c:pt>
                <c:pt idx="324">
                  <c:v>1970.3896879741806</c:v>
                </c:pt>
                <c:pt idx="325">
                  <c:v>1979.4753154174339</c:v>
                </c:pt>
                <c:pt idx="326">
                  <c:v>1988.6617339797306</c:v>
                </c:pt>
                <c:pt idx="327">
                  <c:v>1997.776141652464</c:v>
                </c:pt>
                <c:pt idx="328">
                  <c:v>2007.1368200822371</c:v>
                </c:pt>
                <c:pt idx="329">
                  <c:v>2016.3253066674727</c:v>
                </c:pt>
                <c:pt idx="330">
                  <c:v>2025.2925930271756</c:v>
                </c:pt>
                <c:pt idx="331">
                  <c:v>2034.3097121319954</c:v>
                </c:pt>
                <c:pt idx="332">
                  <c:v>2043.6340180648399</c:v>
                </c:pt>
                <c:pt idx="333">
                  <c:v>2052.9457764134363</c:v>
                </c:pt>
                <c:pt idx="334">
                  <c:v>2062.0053533579057</c:v>
                </c:pt>
                <c:pt idx="335">
                  <c:v>2071.0840605746585</c:v>
                </c:pt>
                <c:pt idx="336">
                  <c:v>2080.1434382121643</c:v>
                </c:pt>
                <c:pt idx="337">
                  <c:v>2089.4665365198234</c:v>
                </c:pt>
                <c:pt idx="338">
                  <c:v>2098.7950434805671</c:v>
                </c:pt>
                <c:pt idx="339">
                  <c:v>2107.8400291661537</c:v>
                </c:pt>
                <c:pt idx="340">
                  <c:v>2116.9802178355949</c:v>
                </c:pt>
                <c:pt idx="341">
                  <c:v>2126.1330803658116</c:v>
                </c:pt>
                <c:pt idx="342">
                  <c:v>2135.2495702648525</c:v>
                </c:pt>
                <c:pt idx="343">
                  <c:v>2140.6989848594671</c:v>
                </c:pt>
                <c:pt idx="344">
                  <c:v>2150.6985466467977</c:v>
                </c:pt>
                <c:pt idx="345">
                  <c:v>2160.6964998102453</c:v>
                </c:pt>
                <c:pt idx="346">
                  <c:v>2170.6926901363327</c:v>
                </c:pt>
                <c:pt idx="347">
                  <c:v>2180.6888827467023</c:v>
                </c:pt>
                <c:pt idx="348">
                  <c:v>2190.6850753570725</c:v>
                </c:pt>
                <c:pt idx="349">
                  <c:v>2200.6812679674422</c:v>
                </c:pt>
                <c:pt idx="350">
                  <c:v>2210.6774605778128</c:v>
                </c:pt>
                <c:pt idx="351">
                  <c:v>2220.6736531881825</c:v>
                </c:pt>
                <c:pt idx="352">
                  <c:v>2230.6698457985522</c:v>
                </c:pt>
                <c:pt idx="353">
                  <c:v>2238.816742776004</c:v>
                </c:pt>
              </c:numCache>
            </c:numRef>
          </c:xVal>
          <c:yVal>
            <c:numRef>
              <c:f>'Rev4.4 17.04.2023'!$E$4:$E$8609</c:f>
              <c:numCache>
                <c:formatCode>0.00</c:formatCode>
                <c:ptCount val="8606"/>
                <c:pt idx="0">
                  <c:v>105.54</c:v>
                </c:pt>
                <c:pt idx="1">
                  <c:v>95.540058348030868</c:v>
                </c:pt>
                <c:pt idx="2">
                  <c:v>85.54010731618186</c:v>
                </c:pt>
                <c:pt idx="3">
                  <c:v>75.540135081148833</c:v>
                </c:pt>
                <c:pt idx="4">
                  <c:v>65.54017952031441</c:v>
                </c:pt>
                <c:pt idx="5">
                  <c:v>55.540243253835911</c:v>
                </c:pt>
                <c:pt idx="6">
                  <c:v>45.540407332675343</c:v>
                </c:pt>
                <c:pt idx="7">
                  <c:v>35.540676022895354</c:v>
                </c:pt>
                <c:pt idx="8">
                  <c:v>25.541156147698032</c:v>
                </c:pt>
                <c:pt idx="9">
                  <c:v>15.543479890914398</c:v>
                </c:pt>
                <c:pt idx="10">
                  <c:v>5.5502021346981394</c:v>
                </c:pt>
                <c:pt idx="11">
                  <c:v>-4.4375373411124457</c:v>
                </c:pt>
                <c:pt idx="12">
                  <c:v>-14.417662547055471</c:v>
                </c:pt>
                <c:pt idx="13">
                  <c:v>-24.38940748628572</c:v>
                </c:pt>
                <c:pt idx="14">
                  <c:v>-34.352583258986144</c:v>
                </c:pt>
                <c:pt idx="15">
                  <c:v>-44.304967634526591</c:v>
                </c:pt>
                <c:pt idx="16">
                  <c:v>-54.247017663067894</c:v>
                </c:pt>
                <c:pt idx="17">
                  <c:v>-64.178576224397275</c:v>
                </c:pt>
                <c:pt idx="18">
                  <c:v>-74.094178094683386</c:v>
                </c:pt>
                <c:pt idx="19">
                  <c:v>-83.991636745052162</c:v>
                </c:pt>
                <c:pt idx="20">
                  <c:v>-93.87171689409881</c:v>
                </c:pt>
                <c:pt idx="21">
                  <c:v>-103.7348245137474</c:v>
                </c:pt>
                <c:pt idx="22">
                  <c:v>-113.57967090595936</c:v>
                </c:pt>
                <c:pt idx="23">
                  <c:v>-123.3995138535273</c:v>
                </c:pt>
                <c:pt idx="24">
                  <c:v>-133.19096015458427</c:v>
                </c:pt>
                <c:pt idx="25">
                  <c:v>-142.95250680813535</c:v>
                </c:pt>
                <c:pt idx="26">
                  <c:v>-152.68281953577434</c:v>
                </c:pt>
                <c:pt idx="27">
                  <c:v>-162.38679755574276</c:v>
                </c:pt>
                <c:pt idx="28">
                  <c:v>-172.07370451900312</c:v>
                </c:pt>
                <c:pt idx="29">
                  <c:v>-181.74858637279249</c:v>
                </c:pt>
                <c:pt idx="30">
                  <c:v>-191.40986148056282</c:v>
                </c:pt>
                <c:pt idx="31">
                  <c:v>-201.05403286612659</c:v>
                </c:pt>
                <c:pt idx="32">
                  <c:v>-210.67809255479284</c:v>
                </c:pt>
                <c:pt idx="33">
                  <c:v>-220.27733032620432</c:v>
                </c:pt>
                <c:pt idx="34">
                  <c:v>-229.84592385162921</c:v>
                </c:pt>
                <c:pt idx="35">
                  <c:v>-239.37855586885593</c:v>
                </c:pt>
                <c:pt idx="36">
                  <c:v>-248.86999468828458</c:v>
                </c:pt>
                <c:pt idx="37">
                  <c:v>-258.32028305665466</c:v>
                </c:pt>
                <c:pt idx="38">
                  <c:v>-267.72604689274885</c:v>
                </c:pt>
                <c:pt idx="39">
                  <c:v>-277.07385856571597</c:v>
                </c:pt>
                <c:pt idx="40">
                  <c:v>-286.3514189897989</c:v>
                </c:pt>
                <c:pt idx="41">
                  <c:v>-295.55668656627415</c:v>
                </c:pt>
                <c:pt idx="42">
                  <c:v>-304.69844699574185</c:v>
                </c:pt>
                <c:pt idx="43">
                  <c:v>-313.77205464787505</c:v>
                </c:pt>
                <c:pt idx="44">
                  <c:v>-322.77555103043096</c:v>
                </c:pt>
                <c:pt idx="45">
                  <c:v>-331.71269447052396</c:v>
                </c:pt>
                <c:pt idx="46">
                  <c:v>-340.57260017490944</c:v>
                </c:pt>
                <c:pt idx="47">
                  <c:v>-349.35149171205865</c:v>
                </c:pt>
                <c:pt idx="48">
                  <c:v>-358.05108771310063</c:v>
                </c:pt>
                <c:pt idx="49">
                  <c:v>-366.69381911924205</c:v>
                </c:pt>
                <c:pt idx="50">
                  <c:v>-375.3171887253053</c:v>
                </c:pt>
                <c:pt idx="51">
                  <c:v>-383.94320985796747</c:v>
                </c:pt>
                <c:pt idx="52">
                  <c:v>-392.58068327724106</c:v>
                </c:pt>
                <c:pt idx="53">
                  <c:v>-401.2396503781228</c:v>
                </c:pt>
                <c:pt idx="54">
                  <c:v>-409.92250050648278</c:v>
                </c:pt>
                <c:pt idx="55">
                  <c:v>-418.61486494660932</c:v>
                </c:pt>
                <c:pt idx="56">
                  <c:v>-427.30117812494979</c:v>
                </c:pt>
                <c:pt idx="57">
                  <c:v>-435.97231592151769</c:v>
                </c:pt>
                <c:pt idx="58">
                  <c:v>-444.64215288684085</c:v>
                </c:pt>
                <c:pt idx="59">
                  <c:v>-453.31155335705222</c:v>
                </c:pt>
                <c:pt idx="60">
                  <c:v>-461.96307064938566</c:v>
                </c:pt>
                <c:pt idx="61">
                  <c:v>-470.59217030288045</c:v>
                </c:pt>
                <c:pt idx="62">
                  <c:v>-479.19825197393646</c:v>
                </c:pt>
                <c:pt idx="63">
                  <c:v>-487.77979983095776</c:v>
                </c:pt>
                <c:pt idx="64">
                  <c:v>-496.3334341532389</c:v>
                </c:pt>
                <c:pt idx="65">
                  <c:v>-504.86666865821718</c:v>
                </c:pt>
                <c:pt idx="66">
                  <c:v>-513.39079152521765</c:v>
                </c:pt>
                <c:pt idx="67">
                  <c:v>-521.91901699516643</c:v>
                </c:pt>
                <c:pt idx="68">
                  <c:v>-530.45589030884173</c:v>
                </c:pt>
                <c:pt idx="69">
                  <c:v>-538.99911762825388</c:v>
                </c:pt>
                <c:pt idx="70">
                  <c:v>-547.55004747354849</c:v>
                </c:pt>
                <c:pt idx="71">
                  <c:v>-556.11316570352255</c:v>
                </c:pt>
                <c:pt idx="72">
                  <c:v>-564.69157111585764</c:v>
                </c:pt>
                <c:pt idx="73">
                  <c:v>-573.26954002159016</c:v>
                </c:pt>
                <c:pt idx="74">
                  <c:v>-581.83495552102613</c:v>
                </c:pt>
                <c:pt idx="75">
                  <c:v>-590.38509033220816</c:v>
                </c:pt>
                <c:pt idx="76">
                  <c:v>-598.92296088339424</c:v>
                </c:pt>
                <c:pt idx="77">
                  <c:v>-607.45303153675434</c:v>
                </c:pt>
                <c:pt idx="78">
                  <c:v>-615.96806489901098</c:v>
                </c:pt>
                <c:pt idx="79">
                  <c:v>-624.44763608141523</c:v>
                </c:pt>
                <c:pt idx="80">
                  <c:v>-632.8735350436209</c:v>
                </c:pt>
                <c:pt idx="81">
                  <c:v>-641.24974753058314</c:v>
                </c:pt>
                <c:pt idx="82">
                  <c:v>-649.57263256841088</c:v>
                </c:pt>
                <c:pt idx="83">
                  <c:v>-657.83702473217977</c:v>
                </c:pt>
                <c:pt idx="84">
                  <c:v>-666.05248634916222</c:v>
                </c:pt>
                <c:pt idx="85">
                  <c:v>-674.2330684525657</c:v>
                </c:pt>
                <c:pt idx="86">
                  <c:v>-682.38745532718053</c:v>
                </c:pt>
                <c:pt idx="87">
                  <c:v>-690.51190313683003</c:v>
                </c:pt>
                <c:pt idx="88">
                  <c:v>-698.59488618238174</c:v>
                </c:pt>
                <c:pt idx="89">
                  <c:v>-706.6324106108184</c:v>
                </c:pt>
                <c:pt idx="90">
                  <c:v>-714.62033762334443</c:v>
                </c:pt>
                <c:pt idx="91">
                  <c:v>-722.52880483449098</c:v>
                </c:pt>
                <c:pt idx="92">
                  <c:v>-730.33251451007504</c:v>
                </c:pt>
                <c:pt idx="93">
                  <c:v>-738.03371894862698</c:v>
                </c:pt>
                <c:pt idx="94">
                  <c:v>-745.62979163210605</c:v>
                </c:pt>
                <c:pt idx="95">
                  <c:v>-753.1424407352913</c:v>
                </c:pt>
                <c:pt idx="96">
                  <c:v>-760.58616465489024</c:v>
                </c:pt>
                <c:pt idx="97">
                  <c:v>-767.93466384625879</c:v>
                </c:pt>
                <c:pt idx="98">
                  <c:v>-775.14301702037255</c:v>
                </c:pt>
                <c:pt idx="99">
                  <c:v>-782.17056702362277</c:v>
                </c:pt>
                <c:pt idx="100">
                  <c:v>-789.04454848780415</c:v>
                </c:pt>
                <c:pt idx="101">
                  <c:v>-795.83382526327568</c:v>
                </c:pt>
                <c:pt idx="102">
                  <c:v>-802.58522532819984</c:v>
                </c:pt>
                <c:pt idx="103">
                  <c:v>-809.31341780393564</c:v>
                </c:pt>
                <c:pt idx="104">
                  <c:v>-816.02350840930296</c:v>
                </c:pt>
                <c:pt idx="105">
                  <c:v>-822.70832216396241</c:v>
                </c:pt>
                <c:pt idx="106">
                  <c:v>-829.35736392290835</c:v>
                </c:pt>
                <c:pt idx="107">
                  <c:v>-835.9776812454113</c:v>
                </c:pt>
                <c:pt idx="108">
                  <c:v>-842.62864945022102</c:v>
                </c:pt>
                <c:pt idx="109">
                  <c:v>-849.34971634726514</c:v>
                </c:pt>
                <c:pt idx="110">
                  <c:v>-856.12296174153016</c:v>
                </c:pt>
                <c:pt idx="111">
                  <c:v>-863.00823258073615</c:v>
                </c:pt>
                <c:pt idx="112">
                  <c:v>-870.03281132259906</c:v>
                </c:pt>
                <c:pt idx="113">
                  <c:v>-877.15852211941751</c:v>
                </c:pt>
                <c:pt idx="114">
                  <c:v>-884.37969758985673</c:v>
                </c:pt>
                <c:pt idx="115">
                  <c:v>-891.65563568053483</c:v>
                </c:pt>
                <c:pt idx="116">
                  <c:v>-898.93336145530964</c:v>
                </c:pt>
                <c:pt idx="117">
                  <c:v>-906.1798796942627</c:v>
                </c:pt>
                <c:pt idx="118">
                  <c:v>-913.39083790675454</c:v>
                </c:pt>
                <c:pt idx="119">
                  <c:v>-920.57696030442844</c:v>
                </c:pt>
                <c:pt idx="120">
                  <c:v>-927.73390093745547</c:v>
                </c:pt>
                <c:pt idx="121">
                  <c:v>-934.86640456123405</c:v>
                </c:pt>
                <c:pt idx="122">
                  <c:v>-941.97869082191983</c:v>
                </c:pt>
                <c:pt idx="123">
                  <c:v>-949.06269968510924</c:v>
                </c:pt>
                <c:pt idx="124">
                  <c:v>-956.12944695098145</c:v>
                </c:pt>
                <c:pt idx="125">
                  <c:v>-963.19125247725015</c:v>
                </c:pt>
                <c:pt idx="126">
                  <c:v>-970.25058651606059</c:v>
                </c:pt>
                <c:pt idx="127">
                  <c:v>-977.29630486606038</c:v>
                </c:pt>
                <c:pt idx="128">
                  <c:v>-984.28854715518059</c:v>
                </c:pt>
                <c:pt idx="129">
                  <c:v>-991.21752731973743</c:v>
                </c:pt>
                <c:pt idx="130">
                  <c:v>-998.09536039495811</c:v>
                </c:pt>
                <c:pt idx="131">
                  <c:v>-1004.9306459397869</c:v>
                </c:pt>
                <c:pt idx="132">
                  <c:v>-1011.7416964947934</c:v>
                </c:pt>
                <c:pt idx="133">
                  <c:v>-1018.5386805026394</c:v>
                </c:pt>
                <c:pt idx="134">
                  <c:v>-1025.3074398276576</c:v>
                </c:pt>
                <c:pt idx="135">
                  <c:v>-1032.04144129464</c:v>
                </c:pt>
                <c:pt idx="136">
                  <c:v>-1038.7528285182543</c:v>
                </c:pt>
                <c:pt idx="137">
                  <c:v>-1045.4402425600281</c:v>
                </c:pt>
                <c:pt idx="138">
                  <c:v>-1052.0971015031494</c:v>
                </c:pt>
                <c:pt idx="139">
                  <c:v>-1058.7572131111544</c:v>
                </c:pt>
                <c:pt idx="140">
                  <c:v>-1065.4478771654076</c:v>
                </c:pt>
                <c:pt idx="141">
                  <c:v>-1072.168309622695</c:v>
                </c:pt>
                <c:pt idx="142">
                  <c:v>-1078.9422315858099</c:v>
                </c:pt>
                <c:pt idx="143">
                  <c:v>-1085.773726355814</c:v>
                </c:pt>
                <c:pt idx="144">
                  <c:v>-1092.6401832325048</c:v>
                </c:pt>
                <c:pt idx="145">
                  <c:v>-1099.5243887246966</c:v>
                </c:pt>
                <c:pt idx="146">
                  <c:v>-1106.4079332327194</c:v>
                </c:pt>
                <c:pt idx="147">
                  <c:v>-1113.2807100552413</c:v>
                </c:pt>
                <c:pt idx="148">
                  <c:v>-1120.1566555147774</c:v>
                </c:pt>
                <c:pt idx="149">
                  <c:v>-1127.0421111032863</c:v>
                </c:pt>
                <c:pt idx="150">
                  <c:v>-1133.9332511140578</c:v>
                </c:pt>
                <c:pt idx="151">
                  <c:v>-1140.8256545602328</c:v>
                </c:pt>
                <c:pt idx="152">
                  <c:v>-1147.7072991731468</c:v>
                </c:pt>
                <c:pt idx="153">
                  <c:v>-1154.5750044766919</c:v>
                </c:pt>
                <c:pt idx="154">
                  <c:v>-1161.4331875318546</c:v>
                </c:pt>
                <c:pt idx="155">
                  <c:v>-1168.2951793548427</c:v>
                </c:pt>
                <c:pt idx="156">
                  <c:v>-1175.1647882833499</c:v>
                </c:pt>
                <c:pt idx="157">
                  <c:v>-1182.0223341787726</c:v>
                </c:pt>
                <c:pt idx="158">
                  <c:v>-1188.8588981265775</c:v>
                </c:pt>
                <c:pt idx="159">
                  <c:v>-1195.6782431775418</c:v>
                </c:pt>
                <c:pt idx="160">
                  <c:v>-1202.4688036736106</c:v>
                </c:pt>
                <c:pt idx="161">
                  <c:v>-1209.2118187935753</c:v>
                </c:pt>
                <c:pt idx="162">
                  <c:v>-1215.9141378494392</c:v>
                </c:pt>
                <c:pt idx="163">
                  <c:v>-1222.5950603711958</c:v>
                </c:pt>
                <c:pt idx="164">
                  <c:v>-1229.2538985911604</c:v>
                </c:pt>
                <c:pt idx="165">
                  <c:v>-1235.893160649932</c:v>
                </c:pt>
                <c:pt idx="166">
                  <c:v>-1242.5134735016945</c:v>
                </c:pt>
                <c:pt idx="167">
                  <c:v>-1249.1167702176872</c:v>
                </c:pt>
                <c:pt idx="168">
                  <c:v>-1255.7233403261339</c:v>
                </c:pt>
                <c:pt idx="169">
                  <c:v>-1262.3272898648547</c:v>
                </c:pt>
                <c:pt idx="170">
                  <c:v>-1268.9253402040883</c:v>
                </c:pt>
                <c:pt idx="171">
                  <c:v>-1275.5003966749707</c:v>
                </c:pt>
                <c:pt idx="172">
                  <c:v>-1282.0101006849752</c:v>
                </c:pt>
                <c:pt idx="173">
                  <c:v>-1288.4533276574457</c:v>
                </c:pt>
                <c:pt idx="174">
                  <c:v>-1294.89121850263</c:v>
                </c:pt>
                <c:pt idx="175">
                  <c:v>-1301.3464621565884</c:v>
                </c:pt>
                <c:pt idx="176">
                  <c:v>-1307.8402580001607</c:v>
                </c:pt>
                <c:pt idx="177">
                  <c:v>-1314.4238248790159</c:v>
                </c:pt>
                <c:pt idx="178">
                  <c:v>-1321.0572116996134</c:v>
                </c:pt>
                <c:pt idx="179">
                  <c:v>-1327.7452204365059</c:v>
                </c:pt>
                <c:pt idx="180">
                  <c:v>-1334.5306923534681</c:v>
                </c:pt>
                <c:pt idx="181">
                  <c:v>-1341.3755237631469</c:v>
                </c:pt>
                <c:pt idx="182">
                  <c:v>-1348.2273524140985</c:v>
                </c:pt>
                <c:pt idx="183">
                  <c:v>-1355.05817720593</c:v>
                </c:pt>
                <c:pt idx="184">
                  <c:v>-1361.8768920038131</c:v>
                </c:pt>
                <c:pt idx="185">
                  <c:v>-1368.6789789035934</c:v>
                </c:pt>
                <c:pt idx="186">
                  <c:v>-1375.4554461422497</c:v>
                </c:pt>
                <c:pt idx="187">
                  <c:v>-1382.2061942643372</c:v>
                </c:pt>
                <c:pt idx="188">
                  <c:v>-1388.9317991114688</c:v>
                </c:pt>
                <c:pt idx="189">
                  <c:v>-1395.6386539546697</c:v>
                </c:pt>
                <c:pt idx="190">
                  <c:v>-1402.3364425799437</c:v>
                </c:pt>
                <c:pt idx="191">
                  <c:v>-1409.0646267957961</c:v>
                </c:pt>
                <c:pt idx="192">
                  <c:v>-1415.8263224781456</c:v>
                </c:pt>
                <c:pt idx="193">
                  <c:v>-1422.6239286861173</c:v>
                </c:pt>
                <c:pt idx="194">
                  <c:v>-1429.464305480667</c:v>
                </c:pt>
                <c:pt idx="195">
                  <c:v>-1436.3218558165208</c:v>
                </c:pt>
                <c:pt idx="196">
                  <c:v>-1443.1705037070842</c:v>
                </c:pt>
                <c:pt idx="197">
                  <c:v>-1449.9962309946118</c:v>
                </c:pt>
                <c:pt idx="198">
                  <c:v>-1456.8091912004713</c:v>
                </c:pt>
                <c:pt idx="199">
                  <c:v>-1463.6048835731519</c:v>
                </c:pt>
                <c:pt idx="200">
                  <c:v>-1470.3633500896735</c:v>
                </c:pt>
                <c:pt idx="201">
                  <c:v>-1477.1102379385916</c:v>
                </c:pt>
                <c:pt idx="202">
                  <c:v>-1483.8725720226153</c:v>
                </c:pt>
                <c:pt idx="203">
                  <c:v>-1490.6503203586344</c:v>
                </c:pt>
                <c:pt idx="204">
                  <c:v>-1497.4428129813264</c:v>
                </c:pt>
                <c:pt idx="205">
                  <c:v>-1504.2736163966088</c:v>
                </c:pt>
                <c:pt idx="206">
                  <c:v>-1511.1653778699181</c:v>
                </c:pt>
                <c:pt idx="207">
                  <c:v>-1518.1075651781819</c:v>
                </c:pt>
                <c:pt idx="208">
                  <c:v>-1525.062929457416</c:v>
                </c:pt>
                <c:pt idx="209">
                  <c:v>-1532.0339432891133</c:v>
                </c:pt>
                <c:pt idx="210">
                  <c:v>-1539.0374364124827</c:v>
                </c:pt>
                <c:pt idx="211">
                  <c:v>-1546.0602092255847</c:v>
                </c:pt>
                <c:pt idx="212">
                  <c:v>-1553.1165496110491</c:v>
                </c:pt>
                <c:pt idx="213">
                  <c:v>-1560.1900943037854</c:v>
                </c:pt>
                <c:pt idx="214">
                  <c:v>-1567.2594576748304</c:v>
                </c:pt>
                <c:pt idx="215">
                  <c:v>-1574.3188549342121</c:v>
                </c:pt>
                <c:pt idx="216">
                  <c:v>-1581.3794228480415</c:v>
                </c:pt>
                <c:pt idx="217">
                  <c:v>-1588.4387541175931</c:v>
                </c:pt>
                <c:pt idx="218">
                  <c:v>-1595.5030334159758</c:v>
                </c:pt>
                <c:pt idx="219">
                  <c:v>-1602.5932061405258</c:v>
                </c:pt>
                <c:pt idx="220">
                  <c:v>-1609.7030415965535</c:v>
                </c:pt>
                <c:pt idx="221">
                  <c:v>-1616.8483630560397</c:v>
                </c:pt>
                <c:pt idx="222">
                  <c:v>-1624.0369042517084</c:v>
                </c:pt>
                <c:pt idx="223">
                  <c:v>-1631.2490755621338</c:v>
                </c:pt>
                <c:pt idx="224">
                  <c:v>-1638.4715147006787</c:v>
                </c:pt>
                <c:pt idx="225">
                  <c:v>-1645.7036014796154</c:v>
                </c:pt>
                <c:pt idx="226">
                  <c:v>-1652.9387073778371</c:v>
                </c:pt>
                <c:pt idx="227">
                  <c:v>-1660.1551008262891</c:v>
                </c:pt>
                <c:pt idx="228">
                  <c:v>-1667.3606276186965</c:v>
                </c:pt>
                <c:pt idx="229">
                  <c:v>-1674.5794360906214</c:v>
                </c:pt>
                <c:pt idx="230">
                  <c:v>-1681.8127256223986</c:v>
                </c:pt>
                <c:pt idx="231">
                  <c:v>-1689.064663972762</c:v>
                </c:pt>
                <c:pt idx="232">
                  <c:v>-1696.3274120625133</c:v>
                </c:pt>
                <c:pt idx="233">
                  <c:v>-1703.5979514232579</c:v>
                </c:pt>
                <c:pt idx="234">
                  <c:v>-1710.8744879135149</c:v>
                </c:pt>
                <c:pt idx="235">
                  <c:v>-1718.1582029588658</c:v>
                </c:pt>
                <c:pt idx="236">
                  <c:v>-1725.4460958626798</c:v>
                </c:pt>
                <c:pt idx="237">
                  <c:v>-1732.7339891828501</c:v>
                </c:pt>
                <c:pt idx="238">
                  <c:v>-1740.0344246831319</c:v>
                </c:pt>
                <c:pt idx="239">
                  <c:v>-1747.3294906574704</c:v>
                </c:pt>
                <c:pt idx="240">
                  <c:v>-1754.594031764763</c:v>
                </c:pt>
                <c:pt idx="241">
                  <c:v>-1761.8224901123053</c:v>
                </c:pt>
                <c:pt idx="242">
                  <c:v>-1769.0406972407966</c:v>
                </c:pt>
                <c:pt idx="243">
                  <c:v>-1776.2371076559107</c:v>
                </c:pt>
                <c:pt idx="244">
                  <c:v>-1783.3842779660636</c:v>
                </c:pt>
                <c:pt idx="245">
                  <c:v>-1790.4848884891076</c:v>
                </c:pt>
                <c:pt idx="246">
                  <c:v>-1797.5318321082868</c:v>
                </c:pt>
                <c:pt idx="247">
                  <c:v>-1804.4977970261491</c:v>
                </c:pt>
                <c:pt idx="248">
                  <c:v>-1811.352740646483</c:v>
                </c:pt>
                <c:pt idx="249">
                  <c:v>-1818.1079633088698</c:v>
                </c:pt>
                <c:pt idx="250">
                  <c:v>-1824.7934152085202</c:v>
                </c:pt>
                <c:pt idx="251">
                  <c:v>-1831.4267910314068</c:v>
                </c:pt>
                <c:pt idx="252">
                  <c:v>-1837.982061828526</c:v>
                </c:pt>
                <c:pt idx="253">
                  <c:v>-1844.4659165950302</c:v>
                </c:pt>
                <c:pt idx="254">
                  <c:v>-1850.9265007020526</c:v>
                </c:pt>
                <c:pt idx="255">
                  <c:v>-1857.3717415068777</c:v>
                </c:pt>
                <c:pt idx="256">
                  <c:v>-1863.7808708818238</c:v>
                </c:pt>
                <c:pt idx="257">
                  <c:v>-1870.1335646730176</c:v>
                </c:pt>
                <c:pt idx="258">
                  <c:v>-1876.461969159111</c:v>
                </c:pt>
                <c:pt idx="259">
                  <c:v>-1882.8085998022962</c:v>
                </c:pt>
                <c:pt idx="260">
                  <c:v>-1889.1700583924244</c:v>
                </c:pt>
                <c:pt idx="261">
                  <c:v>-1895.5085966842714</c:v>
                </c:pt>
                <c:pt idx="262">
                  <c:v>-1901.7882286618651</c:v>
                </c:pt>
                <c:pt idx="263">
                  <c:v>-1908.0010671988828</c:v>
                </c:pt>
                <c:pt idx="264">
                  <c:v>-1914.1899591229605</c:v>
                </c:pt>
                <c:pt idx="265">
                  <c:v>-1920.4075835736051</c:v>
                </c:pt>
                <c:pt idx="266">
                  <c:v>-1926.6518383852285</c:v>
                </c:pt>
                <c:pt idx="267">
                  <c:v>-1933.504754329168</c:v>
                </c:pt>
                <c:pt idx="268">
                  <c:v>-1943.8542601983868</c:v>
                </c:pt>
                <c:pt idx="269">
                  <c:v>-1954.5800069800162</c:v>
                </c:pt>
                <c:pt idx="270">
                  <c:v>-1960.0409847379055</c:v>
                </c:pt>
                <c:pt idx="271">
                  <c:v>-1971.0700950489509</c:v>
                </c:pt>
                <c:pt idx="272">
                  <c:v>-1982.891603677358</c:v>
                </c:pt>
                <c:pt idx="273">
                  <c:v>-1988.8722604402869</c:v>
                </c:pt>
                <c:pt idx="274">
                  <c:v>-1995.1657842317045</c:v>
                </c:pt>
                <c:pt idx="275">
                  <c:v>-2001.4889721624945</c:v>
                </c:pt>
                <c:pt idx="276">
                  <c:v>-2007.9217491514451</c:v>
                </c:pt>
                <c:pt idx="277">
                  <c:v>-2014.6187969033977</c:v>
                </c:pt>
                <c:pt idx="278">
                  <c:v>-2021.5007012078345</c:v>
                </c:pt>
                <c:pt idx="279">
                  <c:v>-2028.517327215578</c:v>
                </c:pt>
                <c:pt idx="280">
                  <c:v>-2035.8420386617772</c:v>
                </c:pt>
                <c:pt idx="281">
                  <c:v>-2050.945833003505</c:v>
                </c:pt>
                <c:pt idx="282">
                  <c:v>-2066.507427232169</c:v>
                </c:pt>
                <c:pt idx="283">
                  <c:v>-2082.1183223676644</c:v>
                </c:pt>
                <c:pt idx="284">
                  <c:v>-2097.5438025621202</c:v>
                </c:pt>
                <c:pt idx="285">
                  <c:v>-2113.5784793533126</c:v>
                </c:pt>
                <c:pt idx="286">
                  <c:v>-2129.2459958499467</c:v>
                </c:pt>
                <c:pt idx="287">
                  <c:v>-2144.8031459628714</c:v>
                </c:pt>
                <c:pt idx="288">
                  <c:v>-2160.4087635340234</c:v>
                </c:pt>
                <c:pt idx="289">
                  <c:v>-2175.764183468832</c:v>
                </c:pt>
                <c:pt idx="290">
                  <c:v>-2191.2827153299777</c:v>
                </c:pt>
                <c:pt idx="291">
                  <c:v>-2206.9435081806432</c:v>
                </c:pt>
                <c:pt idx="292">
                  <c:v>-2222.3366140838448</c:v>
                </c:pt>
                <c:pt idx="293">
                  <c:v>-2237.759809727268</c:v>
                </c:pt>
                <c:pt idx="294">
                  <c:v>-2253.0035520406664</c:v>
                </c:pt>
                <c:pt idx="295">
                  <c:v>-2268.5316290490141</c:v>
                </c:pt>
                <c:pt idx="296">
                  <c:v>-2276.2665323913316</c:v>
                </c:pt>
                <c:pt idx="297">
                  <c:v>-2283.645721468557</c:v>
                </c:pt>
                <c:pt idx="298">
                  <c:v>-2298.3563744827375</c:v>
                </c:pt>
                <c:pt idx="299">
                  <c:v>-2312.7193767131616</c:v>
                </c:pt>
                <c:pt idx="300">
                  <c:v>-2326.5760148663012</c:v>
                </c:pt>
                <c:pt idx="301">
                  <c:v>-2333.4134687753221</c:v>
                </c:pt>
                <c:pt idx="302">
                  <c:v>-2339.9866055568255</c:v>
                </c:pt>
                <c:pt idx="303">
                  <c:v>-2346.8001785166048</c:v>
                </c:pt>
                <c:pt idx="304">
                  <c:v>-2353.4527872307649</c:v>
                </c:pt>
                <c:pt idx="305">
                  <c:v>-2359.9636810647803</c:v>
                </c:pt>
                <c:pt idx="306">
                  <c:v>-2366.4408185618531</c:v>
                </c:pt>
                <c:pt idx="307">
                  <c:v>-2379.0088809677</c:v>
                </c:pt>
                <c:pt idx="308">
                  <c:v>-2390.0665026835163</c:v>
                </c:pt>
                <c:pt idx="309">
                  <c:v>-2400.0220676735521</c:v>
                </c:pt>
                <c:pt idx="310">
                  <c:v>-2409.1594838664555</c:v>
                </c:pt>
                <c:pt idx="311">
                  <c:v>-2413.448695606899</c:v>
                </c:pt>
                <c:pt idx="312">
                  <c:v>-2417.4685155649986</c:v>
                </c:pt>
                <c:pt idx="313">
                  <c:v>-2421.4303698972012</c:v>
                </c:pt>
                <c:pt idx="314">
                  <c:v>-2425.1960700469117</c:v>
                </c:pt>
                <c:pt idx="315">
                  <c:v>-2428.7855509424508</c:v>
                </c:pt>
                <c:pt idx="316">
                  <c:v>-2432.162562359696</c:v>
                </c:pt>
                <c:pt idx="317">
                  <c:v>-2438.0759538897587</c:v>
                </c:pt>
                <c:pt idx="318">
                  <c:v>-2442.9856959548438</c:v>
                </c:pt>
                <c:pt idx="319">
                  <c:v>-2446.8230815940124</c:v>
                </c:pt>
                <c:pt idx="320">
                  <c:v>-2449.8046745380043</c:v>
                </c:pt>
                <c:pt idx="321">
                  <c:v>-2450.9840651107552</c:v>
                </c:pt>
                <c:pt idx="322">
                  <c:v>-2451.998700463233</c:v>
                </c:pt>
                <c:pt idx="323">
                  <c:v>-2452.8874059759501</c:v>
                </c:pt>
                <c:pt idx="324">
                  <c:v>-2453.7009757762135</c:v>
                </c:pt>
                <c:pt idx="325">
                  <c:v>-2454.4910904692538</c:v>
                </c:pt>
                <c:pt idx="326">
                  <c:v>-2455.2738244594284</c:v>
                </c:pt>
                <c:pt idx="327">
                  <c:v>-2456.0705107839544</c:v>
                </c:pt>
                <c:pt idx="328">
                  <c:v>-2456.9102025511147</c:v>
                </c:pt>
                <c:pt idx="329">
                  <c:v>-2457.644011458457</c:v>
                </c:pt>
                <c:pt idx="330">
                  <c:v>-2458.2515549432865</c:v>
                </c:pt>
                <c:pt idx="331">
                  <c:v>-2458.8467416896865</c:v>
                </c:pt>
                <c:pt idx="332">
                  <c:v>-2459.4623323276305</c:v>
                </c:pt>
                <c:pt idx="333">
                  <c:v>-2460.0797095332509</c:v>
                </c:pt>
                <c:pt idx="334">
                  <c:v>-2460.705091417462</c:v>
                </c:pt>
                <c:pt idx="335">
                  <c:v>-2461.3429527943467</c:v>
                </c:pt>
                <c:pt idx="336">
                  <c:v>-2461.9635859780951</c:v>
                </c:pt>
                <c:pt idx="337">
                  <c:v>-2462.5580073940387</c:v>
                </c:pt>
                <c:pt idx="338">
                  <c:v>-2463.0840105287048</c:v>
                </c:pt>
                <c:pt idx="339">
                  <c:v>-2463.5092165001311</c:v>
                </c:pt>
                <c:pt idx="340">
                  <c:v>-2463.8285450673634</c:v>
                </c:pt>
                <c:pt idx="341">
                  <c:v>-2464.048347517295</c:v>
                </c:pt>
                <c:pt idx="342">
                  <c:v>-2464.1788673954052</c:v>
                </c:pt>
                <c:pt idx="343">
                  <c:v>-2464.2077363142489</c:v>
                </c:pt>
                <c:pt idx="344">
                  <c:v>-2464.1537186408054</c:v>
                </c:pt>
                <c:pt idx="345">
                  <c:v>-2463.9612207341702</c:v>
                </c:pt>
                <c:pt idx="346">
                  <c:v>-2463.6993640145461</c:v>
                </c:pt>
                <c:pt idx="347">
                  <c:v>-2463.4375945314805</c:v>
                </c:pt>
                <c:pt idx="348">
                  <c:v>-2463.1758250484149</c:v>
                </c:pt>
                <c:pt idx="349">
                  <c:v>-2462.9140555653494</c:v>
                </c:pt>
                <c:pt idx="350">
                  <c:v>-2462.6522860822838</c:v>
                </c:pt>
                <c:pt idx="351">
                  <c:v>-2462.3905165992182</c:v>
                </c:pt>
                <c:pt idx="352">
                  <c:v>-2462.1287471161527</c:v>
                </c:pt>
                <c:pt idx="353">
                  <c:v>-2461.9154049874542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02-4FAE-B123-09FCE7A04A9E}"/>
            </c:ext>
          </c:extLst>
        </c:ser>
        <c:ser>
          <c:idx val="0"/>
          <c:order val="1"/>
          <c:tx>
            <c:v>Подрядчик по ННБ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Данные!$L$8:$L$10268</c:f>
              <c:numCache>
                <c:formatCode>0.0000</c:formatCode>
                <c:ptCount val="10261"/>
                <c:pt idx="0">
                  <c:v>0</c:v>
                </c:pt>
                <c:pt idx="1">
                  <c:v>2.0014503721390881E-2</c:v>
                </c:pt>
                <c:pt idx="2">
                  <c:v>4.8428398040382778E-2</c:v>
                </c:pt>
                <c:pt idx="3">
                  <c:v>6.8423587010628825E-2</c:v>
                </c:pt>
                <c:pt idx="4">
                  <c:v>8.3038836456203219E-2</c:v>
                </c:pt>
                <c:pt idx="5">
                  <c:v>9.7995666002943793E-2</c:v>
                </c:pt>
                <c:pt idx="6">
                  <c:v>0.14045184315214918</c:v>
                </c:pt>
                <c:pt idx="7">
                  <c:v>0.20350433390600745</c:v>
                </c:pt>
                <c:pt idx="8">
                  <c:v>0.27766094255900781</c:v>
                </c:pt>
                <c:pt idx="9">
                  <c:v>0.41472120970100324</c:v>
                </c:pt>
                <c:pt idx="10">
                  <c:v>0.65691671530285578</c:v>
                </c:pt>
                <c:pt idx="11">
                  <c:v>0.99762831422769505</c:v>
                </c:pt>
                <c:pt idx="12">
                  <c:v>1.4352917093420468</c:v>
                </c:pt>
                <c:pt idx="13">
                  <c:v>1.9590624171433804</c:v>
                </c:pt>
                <c:pt idx="14">
                  <c:v>2.5568449838240799</c:v>
                </c:pt>
                <c:pt idx="15">
                  <c:v>3.2284563685888208</c:v>
                </c:pt>
                <c:pt idx="16">
                  <c:v>3.9562869498264917</c:v>
                </c:pt>
                <c:pt idx="17">
                  <c:v>4.7357760603328494</c:v>
                </c:pt>
                <c:pt idx="18">
                  <c:v>5.5984093295818695</c:v>
                </c:pt>
                <c:pt idx="19">
                  <c:v>6.5522348227789795</c:v>
                </c:pt>
                <c:pt idx="20">
                  <c:v>7.5857663214095874</c:v>
                </c:pt>
                <c:pt idx="21">
                  <c:v>8.6886211746741449</c:v>
                </c:pt>
                <c:pt idx="22">
                  <c:v>9.8821659597645173</c:v>
                </c:pt>
                <c:pt idx="23">
                  <c:v>11.208722617287359</c:v>
                </c:pt>
                <c:pt idx="24">
                  <c:v>12.660316697837194</c:v>
                </c:pt>
                <c:pt idx="25">
                  <c:v>14.216220630807571</c:v>
                </c:pt>
                <c:pt idx="26">
                  <c:v>15.871623082293166</c:v>
                </c:pt>
                <c:pt idx="27">
                  <c:v>17.604644354859207</c:v>
                </c:pt>
                <c:pt idx="28">
                  <c:v>19.381611566431506</c:v>
                </c:pt>
                <c:pt idx="29">
                  <c:v>21.197440266528265</c:v>
                </c:pt>
                <c:pt idx="30">
                  <c:v>23.059727900081405</c:v>
                </c:pt>
                <c:pt idx="31">
                  <c:v>24.975290370692147</c:v>
                </c:pt>
                <c:pt idx="32">
                  <c:v>26.956942782510964</c:v>
                </c:pt>
                <c:pt idx="33">
                  <c:v>29.017457343992753</c:v>
                </c:pt>
                <c:pt idx="34">
                  <c:v>31.159121454784479</c:v>
                </c:pt>
                <c:pt idx="35">
                  <c:v>33.390057650462445</c:v>
                </c:pt>
                <c:pt idx="36">
                  <c:v>35.72435176652472</c:v>
                </c:pt>
                <c:pt idx="37">
                  <c:v>38.153256476756958</c:v>
                </c:pt>
                <c:pt idx="38">
                  <c:v>40.675846661629663</c:v>
                </c:pt>
                <c:pt idx="39">
                  <c:v>43.310935031210363</c:v>
                </c:pt>
                <c:pt idx="40">
                  <c:v>46.07046017179082</c:v>
                </c:pt>
                <c:pt idx="41">
                  <c:v>48.948174127830129</c:v>
                </c:pt>
                <c:pt idx="42">
                  <c:v>51.922104936432355</c:v>
                </c:pt>
                <c:pt idx="43">
                  <c:v>54.997812008332964</c:v>
                </c:pt>
                <c:pt idx="44">
                  <c:v>58.18161086821182</c:v>
                </c:pt>
                <c:pt idx="45">
                  <c:v>61.460869741327429</c:v>
                </c:pt>
                <c:pt idx="46">
                  <c:v>64.85600750319395</c:v>
                </c:pt>
                <c:pt idx="47">
                  <c:v>68.371648674943799</c:v>
                </c:pt>
                <c:pt idx="48">
                  <c:v>71.994109929920313</c:v>
                </c:pt>
                <c:pt idx="49">
                  <c:v>75.696541633134387</c:v>
                </c:pt>
                <c:pt idx="50">
                  <c:v>79.427543193512392</c:v>
                </c:pt>
                <c:pt idx="51">
                  <c:v>83.149246103152564</c:v>
                </c:pt>
                <c:pt idx="52">
                  <c:v>86.84729469428035</c:v>
                </c:pt>
                <c:pt idx="53">
                  <c:v>90.491738562435444</c:v>
                </c:pt>
                <c:pt idx="54">
                  <c:v>94.07753803561863</c:v>
                </c:pt>
                <c:pt idx="55">
                  <c:v>97.639916090586098</c:v>
                </c:pt>
                <c:pt idx="56">
                  <c:v>101.20515122826242</c:v>
                </c:pt>
                <c:pt idx="57">
                  <c:v>104.78732821413551</c:v>
                </c:pt>
                <c:pt idx="58">
                  <c:v>108.37444853010093</c:v>
                </c:pt>
                <c:pt idx="59">
                  <c:v>111.97510928580903</c:v>
                </c:pt>
                <c:pt idx="60">
                  <c:v>115.61566894294681</c:v>
                </c:pt>
                <c:pt idx="61">
                  <c:v>119.29865811053196</c:v>
                </c:pt>
                <c:pt idx="62">
                  <c:v>123.0144000147838</c:v>
                </c:pt>
                <c:pt idx="63">
                  <c:v>126.77677387089851</c:v>
                </c:pt>
                <c:pt idx="64">
                  <c:v>130.5930277866164</c:v>
                </c:pt>
                <c:pt idx="65">
                  <c:v>134.44596879385193</c:v>
                </c:pt>
                <c:pt idx="66">
                  <c:v>138.32278722668252</c:v>
                </c:pt>
                <c:pt idx="67">
                  <c:v>142.20682957622304</c:v>
                </c:pt>
                <c:pt idx="68">
                  <c:v>146.09218514715818</c:v>
                </c:pt>
                <c:pt idx="69">
                  <c:v>149.97308671505357</c:v>
                </c:pt>
                <c:pt idx="70">
                  <c:v>153.8375908990287</c:v>
                </c:pt>
                <c:pt idx="71">
                  <c:v>157.68525044223128</c:v>
                </c:pt>
                <c:pt idx="72">
                  <c:v>161.51934862709919</c:v>
                </c:pt>
                <c:pt idx="73">
                  <c:v>165.37039989889655</c:v>
                </c:pt>
                <c:pt idx="74">
                  <c:v>169.27650139703877</c:v>
                </c:pt>
                <c:pt idx="75">
                  <c:v>173.26811605580497</c:v>
                </c:pt>
                <c:pt idx="76">
                  <c:v>177.35096494862967</c:v>
                </c:pt>
                <c:pt idx="77">
                  <c:v>181.49673892684785</c:v>
                </c:pt>
                <c:pt idx="78">
                  <c:v>185.70659852296598</c:v>
                </c:pt>
                <c:pt idx="79">
                  <c:v>190.01341051788515</c:v>
                </c:pt>
                <c:pt idx="80">
                  <c:v>194.41849170344551</c:v>
                </c:pt>
                <c:pt idx="81">
                  <c:v>198.89501531898532</c:v>
                </c:pt>
                <c:pt idx="82">
                  <c:v>203.44417713242763</c:v>
                </c:pt>
                <c:pt idx="83">
                  <c:v>208.06853343071049</c:v>
                </c:pt>
                <c:pt idx="84">
                  <c:v>212.76187173540262</c:v>
                </c:pt>
                <c:pt idx="85">
                  <c:v>217.53893265984888</c:v>
                </c:pt>
                <c:pt idx="86">
                  <c:v>222.40997141841001</c:v>
                </c:pt>
                <c:pt idx="87">
                  <c:v>227.37135172354877</c:v>
                </c:pt>
                <c:pt idx="88">
                  <c:v>232.42184777723969</c:v>
                </c:pt>
                <c:pt idx="89">
                  <c:v>237.55087153589815</c:v>
                </c:pt>
                <c:pt idx="90">
                  <c:v>242.76331838991663</c:v>
                </c:pt>
                <c:pt idx="91">
                  <c:v>248.10549684295827</c:v>
                </c:pt>
                <c:pt idx="92">
                  <c:v>253.60790547632536</c:v>
                </c:pt>
                <c:pt idx="93">
                  <c:v>259.26046857179733</c:v>
                </c:pt>
                <c:pt idx="94">
                  <c:v>265.0625973679501</c:v>
                </c:pt>
                <c:pt idx="95">
                  <c:v>270.98553197309167</c:v>
                </c:pt>
                <c:pt idx="96">
                  <c:v>277.01694456615655</c:v>
                </c:pt>
                <c:pt idx="97">
                  <c:v>283.17841587397339</c:v>
                </c:pt>
                <c:pt idx="98">
                  <c:v>289.4949096379911</c:v>
                </c:pt>
                <c:pt idx="99">
                  <c:v>295.99490270679439</c:v>
                </c:pt>
                <c:pt idx="100">
                  <c:v>302.649430711018</c:v>
                </c:pt>
                <c:pt idx="101">
                  <c:v>309.38582298561789</c:v>
                </c:pt>
                <c:pt idx="102">
                  <c:v>316.1598310714113</c:v>
                </c:pt>
                <c:pt idx="103">
                  <c:v>322.95377797195323</c:v>
                </c:pt>
                <c:pt idx="104">
                  <c:v>329.75459653976736</c:v>
                </c:pt>
                <c:pt idx="105">
                  <c:v>336.57735842917941</c:v>
                </c:pt>
                <c:pt idx="106">
                  <c:v>343.42711474462851</c:v>
                </c:pt>
                <c:pt idx="107">
                  <c:v>350.29029825191287</c:v>
                </c:pt>
                <c:pt idx="108">
                  <c:v>357.12224631860084</c:v>
                </c:pt>
                <c:pt idx="109">
                  <c:v>363.89211726398861</c:v>
                </c:pt>
                <c:pt idx="110">
                  <c:v>370.61811307575601</c:v>
                </c:pt>
                <c:pt idx="111">
                  <c:v>377.25011724313902</c:v>
                </c:pt>
                <c:pt idx="112">
                  <c:v>383.76049058933478</c:v>
                </c:pt>
                <c:pt idx="113">
                  <c:v>390.18120706786812</c:v>
                </c:pt>
                <c:pt idx="114">
                  <c:v>396.51441652159468</c:v>
                </c:pt>
                <c:pt idx="115">
                  <c:v>402.78869576871978</c:v>
                </c:pt>
                <c:pt idx="116">
                  <c:v>409.0532257915508</c:v>
                </c:pt>
                <c:pt idx="117">
                  <c:v>415.3463741534506</c:v>
                </c:pt>
                <c:pt idx="118">
                  <c:v>421.67942275245599</c:v>
                </c:pt>
                <c:pt idx="119">
                  <c:v>428.04972060802839</c:v>
                </c:pt>
                <c:pt idx="120">
                  <c:v>434.46572068368488</c:v>
                </c:pt>
                <c:pt idx="121">
                  <c:v>440.91786324297942</c:v>
                </c:pt>
                <c:pt idx="122">
                  <c:v>447.39008025387733</c:v>
                </c:pt>
                <c:pt idx="123">
                  <c:v>453.88708576644325</c:v>
                </c:pt>
                <c:pt idx="124">
                  <c:v>460.39759681092482</c:v>
                </c:pt>
                <c:pt idx="125">
                  <c:v>466.91119434854699</c:v>
                </c:pt>
                <c:pt idx="126">
                  <c:v>473.42584698542134</c:v>
                </c:pt>
                <c:pt idx="127">
                  <c:v>479.95051392130324</c:v>
                </c:pt>
                <c:pt idx="128">
                  <c:v>486.51416879188434</c:v>
                </c:pt>
                <c:pt idx="129">
                  <c:v>493.11914998765656</c:v>
                </c:pt>
                <c:pt idx="130">
                  <c:v>499.75761406890496</c:v>
                </c:pt>
                <c:pt idx="131">
                  <c:v>506.42266245478612</c:v>
                </c:pt>
                <c:pt idx="132">
                  <c:v>513.09449110853302</c:v>
                </c:pt>
                <c:pt idx="133">
                  <c:v>519.76097878352482</c:v>
                </c:pt>
                <c:pt idx="134">
                  <c:v>526.43277046508808</c:v>
                </c:pt>
                <c:pt idx="135">
                  <c:v>533.116432850102</c:v>
                </c:pt>
                <c:pt idx="136">
                  <c:v>539.80505969877584</c:v>
                </c:pt>
                <c:pt idx="137">
                  <c:v>546.50197102274672</c:v>
                </c:pt>
                <c:pt idx="138">
                  <c:v>553.21416938609104</c:v>
                </c:pt>
                <c:pt idx="139">
                  <c:v>559.92346708216883</c:v>
                </c:pt>
                <c:pt idx="140">
                  <c:v>566.62027412255406</c:v>
                </c:pt>
                <c:pt idx="141">
                  <c:v>573.30621967903539</c:v>
                </c:pt>
                <c:pt idx="142">
                  <c:v>579.97250917285191</c:v>
                </c:pt>
                <c:pt idx="143">
                  <c:v>586.627910487294</c:v>
                </c:pt>
                <c:pt idx="144">
                  <c:v>593.2844065249576</c:v>
                </c:pt>
                <c:pt idx="145">
                  <c:v>599.95220929057302</c:v>
                </c:pt>
                <c:pt idx="146">
                  <c:v>606.63400430523677</c:v>
                </c:pt>
                <c:pt idx="147">
                  <c:v>613.32495324068282</c:v>
                </c:pt>
                <c:pt idx="148">
                  <c:v>620.01141135729142</c:v>
                </c:pt>
                <c:pt idx="149">
                  <c:v>626.67915183672824</c:v>
                </c:pt>
                <c:pt idx="150">
                  <c:v>633.32943569858946</c:v>
                </c:pt>
                <c:pt idx="151">
                  <c:v>639.97710943247625</c:v>
                </c:pt>
                <c:pt idx="152">
                  <c:v>646.6371754947545</c:v>
                </c:pt>
                <c:pt idx="153">
                  <c:v>653.30683361473552</c:v>
                </c:pt>
                <c:pt idx="154">
                  <c:v>659.98069254590052</c:v>
                </c:pt>
                <c:pt idx="155">
                  <c:v>666.64897767144271</c:v>
                </c:pt>
                <c:pt idx="156">
                  <c:v>673.30533578599477</c:v>
                </c:pt>
                <c:pt idx="157">
                  <c:v>679.96854745043572</c:v>
                </c:pt>
                <c:pt idx="158">
                  <c:v>686.64336887791751</c:v>
                </c:pt>
                <c:pt idx="159">
                  <c:v>693.32385793789786</c:v>
                </c:pt>
                <c:pt idx="160">
                  <c:v>700.02744746577741</c:v>
                </c:pt>
                <c:pt idx="161">
                  <c:v>706.76590823092272</c:v>
                </c:pt>
                <c:pt idx="162">
                  <c:v>713.53122559968972</c:v>
                </c:pt>
                <c:pt idx="163">
                  <c:v>720.31411538554403</c:v>
                </c:pt>
                <c:pt idx="164">
                  <c:v>727.10152056821744</c:v>
                </c:pt>
                <c:pt idx="165">
                  <c:v>733.88904045978404</c:v>
                </c:pt>
                <c:pt idx="166">
                  <c:v>740.68738029827318</c:v>
                </c:pt>
                <c:pt idx="167">
                  <c:v>747.50099043046009</c:v>
                </c:pt>
                <c:pt idx="168">
                  <c:v>754.31474126056276</c:v>
                </c:pt>
                <c:pt idx="169">
                  <c:v>761.12534361520261</c:v>
                </c:pt>
                <c:pt idx="170">
                  <c:v>767.93484227048225</c:v>
                </c:pt>
                <c:pt idx="171">
                  <c:v>774.76284409174957</c:v>
                </c:pt>
                <c:pt idx="172">
                  <c:v>781.63835897857621</c:v>
                </c:pt>
                <c:pt idx="173">
                  <c:v>788.56116383697349</c:v>
                </c:pt>
                <c:pt idx="174">
                  <c:v>795.49284764076572</c:v>
                </c:pt>
                <c:pt idx="175">
                  <c:v>802.41552449603432</c:v>
                </c:pt>
                <c:pt idx="176">
                  <c:v>809.32012393031994</c:v>
                </c:pt>
                <c:pt idx="177">
                  <c:v>816.16201280678251</c:v>
                </c:pt>
                <c:pt idx="178">
                  <c:v>822.96246363556668</c:v>
                </c:pt>
                <c:pt idx="179">
                  <c:v>829.72224740738045</c:v>
                </c:pt>
                <c:pt idx="180">
                  <c:v>836.42752456470203</c:v>
                </c:pt>
                <c:pt idx="181">
                  <c:v>843.10219603020471</c:v>
                </c:pt>
                <c:pt idx="182">
                  <c:v>849.76803352247464</c:v>
                </c:pt>
                <c:pt idx="183">
                  <c:v>856.44751209219464</c:v>
                </c:pt>
                <c:pt idx="184">
                  <c:v>863.12541425138318</c:v>
                </c:pt>
                <c:pt idx="185">
                  <c:v>869.80746610440372</c:v>
                </c:pt>
                <c:pt idx="186">
                  <c:v>876.50318322492626</c:v>
                </c:pt>
                <c:pt idx="187">
                  <c:v>883.21131254673219</c:v>
                </c:pt>
                <c:pt idx="188">
                  <c:v>889.93573213759237</c:v>
                </c:pt>
                <c:pt idx="189">
                  <c:v>896.67071367857329</c:v>
                </c:pt>
                <c:pt idx="190">
                  <c:v>903.41015149516136</c:v>
                </c:pt>
                <c:pt idx="191">
                  <c:v>910.13479590671147</c:v>
                </c:pt>
                <c:pt idx="192">
                  <c:v>916.84765872427602</c:v>
                </c:pt>
                <c:pt idx="193">
                  <c:v>923.52770567306573</c:v>
                </c:pt>
                <c:pt idx="194">
                  <c:v>930.1616817729149</c:v>
                </c:pt>
                <c:pt idx="195">
                  <c:v>936.77622002297608</c:v>
                </c:pt>
                <c:pt idx="196">
                  <c:v>943.39197904971638</c:v>
                </c:pt>
                <c:pt idx="197">
                  <c:v>950.01972904024478</c:v>
                </c:pt>
                <c:pt idx="198">
                  <c:v>956.65100039878416</c:v>
                </c:pt>
                <c:pt idx="199">
                  <c:v>963.28998549138419</c:v>
                </c:pt>
                <c:pt idx="200">
                  <c:v>969.95066972246059</c:v>
                </c:pt>
                <c:pt idx="201">
                  <c:v>976.61350269309571</c:v>
                </c:pt>
                <c:pt idx="202">
                  <c:v>983.25774499295801</c:v>
                </c:pt>
                <c:pt idx="203">
                  <c:v>989.88114030432155</c:v>
                </c:pt>
                <c:pt idx="204">
                  <c:v>996.48976087663459</c:v>
                </c:pt>
                <c:pt idx="205">
                  <c:v>1003.0745050409419</c:v>
                </c:pt>
                <c:pt idx="206">
                  <c:v>1009.6196908368421</c:v>
                </c:pt>
                <c:pt idx="207">
                  <c:v>1016.1378483648352</c:v>
                </c:pt>
                <c:pt idx="208">
                  <c:v>1022.6556648148348</c:v>
                </c:pt>
                <c:pt idx="209">
                  <c:v>1029.1670080835872</c:v>
                </c:pt>
                <c:pt idx="210">
                  <c:v>1035.6493353833541</c:v>
                </c:pt>
                <c:pt idx="211">
                  <c:v>1042.1136362874286</c:v>
                </c:pt>
                <c:pt idx="212">
                  <c:v>1048.5808158667485</c:v>
                </c:pt>
                <c:pt idx="213">
                  <c:v>1055.0675510783697</c:v>
                </c:pt>
                <c:pt idx="214">
                  <c:v>1061.5966038402503</c:v>
                </c:pt>
                <c:pt idx="215">
                  <c:v>1068.1844079486066</c:v>
                </c:pt>
                <c:pt idx="216">
                  <c:v>1074.7898281026689</c:v>
                </c:pt>
                <c:pt idx="217">
                  <c:v>1081.3963971445382</c:v>
                </c:pt>
                <c:pt idx="218">
                  <c:v>1087.9921096729111</c:v>
                </c:pt>
                <c:pt idx="219">
                  <c:v>1094.551976070353</c:v>
                </c:pt>
                <c:pt idx="220">
                  <c:v>1101.0854884379196</c:v>
                </c:pt>
                <c:pt idx="221">
                  <c:v>1107.5802689469479</c:v>
                </c:pt>
                <c:pt idx="222">
                  <c:v>1114.0347170317807</c:v>
                </c:pt>
                <c:pt idx="223">
                  <c:v>1120.4625961582385</c:v>
                </c:pt>
                <c:pt idx="224">
                  <c:v>1126.8671813331946</c:v>
                </c:pt>
                <c:pt idx="225">
                  <c:v>1133.2505294567338</c:v>
                </c:pt>
                <c:pt idx="226">
                  <c:v>1139.6172898551733</c:v>
                </c:pt>
                <c:pt idx="227">
                  <c:v>1145.9879775489621</c:v>
                </c:pt>
                <c:pt idx="228">
                  <c:v>1152.352882405979</c:v>
                </c:pt>
                <c:pt idx="229">
                  <c:v>1158.6940274439851</c:v>
                </c:pt>
                <c:pt idx="230">
                  <c:v>1165.0164681741535</c:v>
                </c:pt>
                <c:pt idx="231">
                  <c:v>1171.3141876360478</c:v>
                </c:pt>
                <c:pt idx="232">
                  <c:v>1177.5978371016301</c:v>
                </c:pt>
                <c:pt idx="233">
                  <c:v>1183.8732200271245</c:v>
                </c:pt>
                <c:pt idx="234">
                  <c:v>1190.1495763565717</c:v>
                </c:pt>
                <c:pt idx="235">
                  <c:v>1196.4179944341629</c:v>
                </c:pt>
                <c:pt idx="236">
                  <c:v>1202.6738704312222</c:v>
                </c:pt>
                <c:pt idx="237">
                  <c:v>1208.9268298112063</c:v>
                </c:pt>
                <c:pt idx="238">
                  <c:v>1215.1590401484518</c:v>
                </c:pt>
                <c:pt idx="239">
                  <c:v>1221.3819179320228</c:v>
                </c:pt>
                <c:pt idx="240">
                  <c:v>1227.6215237489382</c:v>
                </c:pt>
                <c:pt idx="241">
                  <c:v>1233.8910462023487</c:v>
                </c:pt>
                <c:pt idx="242">
                  <c:v>1240.1743456045619</c:v>
                </c:pt>
                <c:pt idx="243">
                  <c:v>1246.4779170894994</c:v>
                </c:pt>
                <c:pt idx="244">
                  <c:v>1252.8329114347491</c:v>
                </c:pt>
                <c:pt idx="245">
                  <c:v>1259.2369544283604</c:v>
                </c:pt>
                <c:pt idx="246">
                  <c:v>1265.6846893883437</c:v>
                </c:pt>
                <c:pt idx="247">
                  <c:v>1272.1937864587021</c:v>
                </c:pt>
                <c:pt idx="248">
                  <c:v>1278.7819747138501</c:v>
                </c:pt>
                <c:pt idx="249">
                  <c:v>1285.4444810942739</c:v>
                </c:pt>
                <c:pt idx="250">
                  <c:v>1292.1614596432273</c:v>
                </c:pt>
                <c:pt idx="251">
                  <c:v>1298.9210049831424</c:v>
                </c:pt>
                <c:pt idx="252">
                  <c:v>1305.7519756695172</c:v>
                </c:pt>
                <c:pt idx="253">
                  <c:v>1312.6515236024529</c:v>
                </c:pt>
                <c:pt idx="254">
                  <c:v>1319.5838237614848</c:v>
                </c:pt>
                <c:pt idx="255">
                  <c:v>1326.5334652562033</c:v>
                </c:pt>
                <c:pt idx="256">
                  <c:v>1333.5013646732809</c:v>
                </c:pt>
                <c:pt idx="257">
                  <c:v>1340.4966322762668</c:v>
                </c:pt>
                <c:pt idx="258">
                  <c:v>1347.5016820104647</c:v>
                </c:pt>
                <c:pt idx="259">
                  <c:v>1354.4995171603487</c:v>
                </c:pt>
                <c:pt idx="260">
                  <c:v>1361.4860304212509</c:v>
                </c:pt>
                <c:pt idx="261">
                  <c:v>1368.4731288935207</c:v>
                </c:pt>
                <c:pt idx="262">
                  <c:v>1375.4782131384031</c:v>
                </c:pt>
                <c:pt idx="263">
                  <c:v>1382.5276053143195</c:v>
                </c:pt>
                <c:pt idx="264">
                  <c:v>1389.6136517138718</c:v>
                </c:pt>
                <c:pt idx="265">
                  <c:v>1396.6894920080001</c:v>
                </c:pt>
                <c:pt idx="266">
                  <c:v>1403.7537482641685</c:v>
                </c:pt>
                <c:pt idx="267">
                  <c:v>1411.5506147558756</c:v>
                </c:pt>
                <c:pt idx="268">
                  <c:v>1424.1109322474838</c:v>
                </c:pt>
                <c:pt idx="269">
                  <c:v>1438.0613787252541</c:v>
                </c:pt>
                <c:pt idx="270">
                  <c:v>1445.2392372687193</c:v>
                </c:pt>
                <c:pt idx="271">
                  <c:v>1459.2773774094474</c:v>
                </c:pt>
                <c:pt idx="272">
                  <c:v>1473.1417266960773</c:v>
                </c:pt>
                <c:pt idx="273">
                  <c:v>1479.6499804768257</c:v>
                </c:pt>
                <c:pt idx="274">
                  <c:v>1486.266649268216</c:v>
                </c:pt>
                <c:pt idx="275">
                  <c:v>1492.7557867421476</c:v>
                </c:pt>
                <c:pt idx="276">
                  <c:v>1499.151365843748</c:v>
                </c:pt>
                <c:pt idx="277">
                  <c:v>1505.5377339378622</c:v>
                </c:pt>
                <c:pt idx="278">
                  <c:v>1511.779488314432</c:v>
                </c:pt>
                <c:pt idx="279">
                  <c:v>1517.7062649328784</c:v>
                </c:pt>
                <c:pt idx="280">
                  <c:v>1523.4299931115108</c:v>
                </c:pt>
                <c:pt idx="281">
                  <c:v>1534.05627927604</c:v>
                </c:pt>
                <c:pt idx="282">
                  <c:v>1543.9995668401632</c:v>
                </c:pt>
                <c:pt idx="283">
                  <c:v>1553.737947101072</c:v>
                </c:pt>
                <c:pt idx="284">
                  <c:v>1563.1666682852078</c:v>
                </c:pt>
                <c:pt idx="285">
                  <c:v>1572.8833836335853</c:v>
                </c:pt>
                <c:pt idx="286">
                  <c:v>1582.5301761632634</c:v>
                </c:pt>
                <c:pt idx="287">
                  <c:v>1592.0439128340281</c:v>
                </c:pt>
                <c:pt idx="288">
                  <c:v>1601.5737842670278</c:v>
                </c:pt>
                <c:pt idx="289">
                  <c:v>1611.1282833499915</c:v>
                </c:pt>
                <c:pt idx="290">
                  <c:v>1620.8188645826312</c:v>
                </c:pt>
                <c:pt idx="291">
                  <c:v>1630.6237352286096</c:v>
                </c:pt>
                <c:pt idx="292">
                  <c:v>1640.3265568543986</c:v>
                </c:pt>
                <c:pt idx="293">
                  <c:v>1650.1320455639022</c:v>
                </c:pt>
                <c:pt idx="294">
                  <c:v>1660.1554679851447</c:v>
                </c:pt>
                <c:pt idx="295">
                  <c:v>1670.6420560638992</c:v>
                </c:pt>
                <c:pt idx="296">
                  <c:v>1675.9343287095048</c:v>
                </c:pt>
                <c:pt idx="297">
                  <c:v>1681.1455696280063</c:v>
                </c:pt>
                <c:pt idx="298">
                  <c:v>1692.1291141052081</c:v>
                </c:pt>
                <c:pt idx="299">
                  <c:v>1703.8049271947509</c:v>
                </c:pt>
                <c:pt idx="300">
                  <c:v>1716.1430933759987</c:v>
                </c:pt>
                <c:pt idx="301">
                  <c:v>1722.4442459434845</c:v>
                </c:pt>
                <c:pt idx="302">
                  <c:v>1728.4121278782725</c:v>
                </c:pt>
                <c:pt idx="303">
                  <c:v>1734.5461696368518</c:v>
                </c:pt>
                <c:pt idx="304">
                  <c:v>1740.6649169483371</c:v>
                </c:pt>
                <c:pt idx="305">
                  <c:v>1746.9211629373958</c:v>
                </c:pt>
                <c:pt idx="306">
                  <c:v>1753.4402468220935</c:v>
                </c:pt>
                <c:pt idx="307">
                  <c:v>1767.3224606623978</c:v>
                </c:pt>
                <c:pt idx="308">
                  <c:v>1781.6429508058277</c:v>
                </c:pt>
                <c:pt idx="309">
                  <c:v>1796.7510239763089</c:v>
                </c:pt>
                <c:pt idx="310">
                  <c:v>1812.7153439562248</c:v>
                </c:pt>
                <c:pt idx="311">
                  <c:v>1820.9669708866631</c:v>
                </c:pt>
                <c:pt idx="312">
                  <c:v>1828.9296085843489</c:v>
                </c:pt>
                <c:pt idx="313">
                  <c:v>1837.1098830092997</c:v>
                </c:pt>
                <c:pt idx="314">
                  <c:v>1845.3495169351033</c:v>
                </c:pt>
                <c:pt idx="315">
                  <c:v>1853.7541687061682</c:v>
                </c:pt>
                <c:pt idx="316">
                  <c:v>1862.3863997003928</c:v>
                </c:pt>
                <c:pt idx="317">
                  <c:v>1879.7960941961117</c:v>
                </c:pt>
                <c:pt idx="318">
                  <c:v>1897.5046558839799</c:v>
                </c:pt>
                <c:pt idx="319">
                  <c:v>1915.3425852994026</c:v>
                </c:pt>
                <c:pt idx="320">
                  <c:v>1933.7917393415607</c:v>
                </c:pt>
                <c:pt idx="321">
                  <c:v>1942.8045349333863</c:v>
                </c:pt>
                <c:pt idx="322">
                  <c:v>1951.9583296325338</c:v>
                </c:pt>
                <c:pt idx="323">
                  <c:v>1961.2558824434791</c:v>
                </c:pt>
                <c:pt idx="324">
                  <c:v>1970.3896879741806</c:v>
                </c:pt>
                <c:pt idx="325">
                  <c:v>1979.4753154174339</c:v>
                </c:pt>
                <c:pt idx="326">
                  <c:v>1988.6617339797306</c:v>
                </c:pt>
                <c:pt idx="327">
                  <c:v>1997.776141652464</c:v>
                </c:pt>
                <c:pt idx="328">
                  <c:v>2007.1368200822371</c:v>
                </c:pt>
                <c:pt idx="329">
                  <c:v>2016.3253066674727</c:v>
                </c:pt>
                <c:pt idx="330">
                  <c:v>2025.2925930271756</c:v>
                </c:pt>
                <c:pt idx="331">
                  <c:v>2034.3097121319954</c:v>
                </c:pt>
                <c:pt idx="332">
                  <c:v>2043.6340180648399</c:v>
                </c:pt>
                <c:pt idx="333">
                  <c:v>2052.9457764134363</c:v>
                </c:pt>
                <c:pt idx="334">
                  <c:v>2062.0053533579057</c:v>
                </c:pt>
                <c:pt idx="335">
                  <c:v>2071.0840605746585</c:v>
                </c:pt>
                <c:pt idx="336">
                  <c:v>2080.1434382121643</c:v>
                </c:pt>
                <c:pt idx="337">
                  <c:v>2089.4665365198234</c:v>
                </c:pt>
                <c:pt idx="338">
                  <c:v>2098.7950434805671</c:v>
                </c:pt>
                <c:pt idx="339">
                  <c:v>2107.8400291661537</c:v>
                </c:pt>
                <c:pt idx="340">
                  <c:v>2116.9802178355949</c:v>
                </c:pt>
                <c:pt idx="341">
                  <c:v>2126.1330803658116</c:v>
                </c:pt>
                <c:pt idx="342">
                  <c:v>2135.2495702648525</c:v>
                </c:pt>
                <c:pt idx="343">
                  <c:v>2144.5679011667044</c:v>
                </c:pt>
                <c:pt idx="344">
                  <c:v>2153.5465350906175</c:v>
                </c:pt>
                <c:pt idx="345">
                  <c:v>2162.6441175054956</c:v>
                </c:pt>
                <c:pt idx="346">
                  <c:v>2171.7002267531602</c:v>
                </c:pt>
                <c:pt idx="347">
                  <c:v>2181.0058454853397</c:v>
                </c:pt>
                <c:pt idx="348">
                  <c:v>2190.1302112190624</c:v>
                </c:pt>
                <c:pt idx="349">
                  <c:v>2198.9807778879372</c:v>
                </c:pt>
              </c:numCache>
            </c:numRef>
          </c:xVal>
          <c:yVal>
            <c:numRef>
              <c:f>Данные!$E$8:$E$10268</c:f>
              <c:numCache>
                <c:formatCode>#,##0.00</c:formatCode>
                <c:ptCount val="10261"/>
                <c:pt idx="0">
                  <c:v>105.54</c:v>
                </c:pt>
                <c:pt idx="1">
                  <c:v>95.540058348030868</c:v>
                </c:pt>
                <c:pt idx="2">
                  <c:v>85.54010731618186</c:v>
                </c:pt>
                <c:pt idx="3">
                  <c:v>75.540135081148833</c:v>
                </c:pt>
                <c:pt idx="4">
                  <c:v>65.54017952031441</c:v>
                </c:pt>
                <c:pt idx="5">
                  <c:v>55.540243253835911</c:v>
                </c:pt>
                <c:pt idx="6">
                  <c:v>45.540407332675343</c:v>
                </c:pt>
                <c:pt idx="7">
                  <c:v>35.540676022895354</c:v>
                </c:pt>
                <c:pt idx="8">
                  <c:v>25.541156147698032</c:v>
                </c:pt>
                <c:pt idx="9">
                  <c:v>15.543479890914398</c:v>
                </c:pt>
                <c:pt idx="10">
                  <c:v>5.5502021346981394</c:v>
                </c:pt>
                <c:pt idx="11">
                  <c:v>-4.4375373411124457</c:v>
                </c:pt>
                <c:pt idx="12">
                  <c:v>-14.417662547055471</c:v>
                </c:pt>
                <c:pt idx="13">
                  <c:v>-24.38940748628572</c:v>
                </c:pt>
                <c:pt idx="14">
                  <c:v>-34.352583258986144</c:v>
                </c:pt>
                <c:pt idx="15">
                  <c:v>-44.304967634526591</c:v>
                </c:pt>
                <c:pt idx="16">
                  <c:v>-54.247017663067894</c:v>
                </c:pt>
                <c:pt idx="17">
                  <c:v>-64.178576224397275</c:v>
                </c:pt>
                <c:pt idx="18">
                  <c:v>-74.094178094683386</c:v>
                </c:pt>
                <c:pt idx="19">
                  <c:v>-83.991636745052162</c:v>
                </c:pt>
                <c:pt idx="20">
                  <c:v>-93.87171689409881</c:v>
                </c:pt>
                <c:pt idx="21">
                  <c:v>-103.7348245137474</c:v>
                </c:pt>
                <c:pt idx="22">
                  <c:v>-113.57967090595936</c:v>
                </c:pt>
                <c:pt idx="23">
                  <c:v>-123.3995138535273</c:v>
                </c:pt>
                <c:pt idx="24">
                  <c:v>-133.19096015458427</c:v>
                </c:pt>
                <c:pt idx="25">
                  <c:v>-142.95250680813535</c:v>
                </c:pt>
                <c:pt idx="26">
                  <c:v>-152.68281953577434</c:v>
                </c:pt>
                <c:pt idx="27">
                  <c:v>-162.38679755574276</c:v>
                </c:pt>
                <c:pt idx="28">
                  <c:v>-172.07370451900312</c:v>
                </c:pt>
                <c:pt idx="29">
                  <c:v>-181.74858637279249</c:v>
                </c:pt>
                <c:pt idx="30">
                  <c:v>-191.40986148056282</c:v>
                </c:pt>
                <c:pt idx="31">
                  <c:v>-201.05403286612659</c:v>
                </c:pt>
                <c:pt idx="32">
                  <c:v>-210.67809255479284</c:v>
                </c:pt>
                <c:pt idx="33">
                  <c:v>-220.27733032620432</c:v>
                </c:pt>
                <c:pt idx="34">
                  <c:v>-229.84592385162921</c:v>
                </c:pt>
                <c:pt idx="35">
                  <c:v>-239.37855586885593</c:v>
                </c:pt>
                <c:pt idx="36">
                  <c:v>-248.86999468828458</c:v>
                </c:pt>
                <c:pt idx="37">
                  <c:v>-258.32028305665466</c:v>
                </c:pt>
                <c:pt idx="38">
                  <c:v>-267.72604689274885</c:v>
                </c:pt>
                <c:pt idx="39">
                  <c:v>-277.07385856571597</c:v>
                </c:pt>
                <c:pt idx="40">
                  <c:v>-286.3514189897989</c:v>
                </c:pt>
                <c:pt idx="41">
                  <c:v>-295.55668656627415</c:v>
                </c:pt>
                <c:pt idx="42">
                  <c:v>-304.69844699574185</c:v>
                </c:pt>
                <c:pt idx="43">
                  <c:v>-313.77205464787505</c:v>
                </c:pt>
                <c:pt idx="44">
                  <c:v>-322.77555103043096</c:v>
                </c:pt>
                <c:pt idx="45">
                  <c:v>-331.71269447052396</c:v>
                </c:pt>
                <c:pt idx="46">
                  <c:v>-340.57260017490944</c:v>
                </c:pt>
                <c:pt idx="47">
                  <c:v>-349.35149171205865</c:v>
                </c:pt>
                <c:pt idx="48">
                  <c:v>-358.05108771310063</c:v>
                </c:pt>
                <c:pt idx="49">
                  <c:v>-366.69381911924205</c:v>
                </c:pt>
                <c:pt idx="50">
                  <c:v>-375.3171887253053</c:v>
                </c:pt>
                <c:pt idx="51">
                  <c:v>-383.94320985796747</c:v>
                </c:pt>
                <c:pt idx="52">
                  <c:v>-392.58068327724106</c:v>
                </c:pt>
                <c:pt idx="53">
                  <c:v>-401.2396503781228</c:v>
                </c:pt>
                <c:pt idx="54">
                  <c:v>-409.92250050648278</c:v>
                </c:pt>
                <c:pt idx="55">
                  <c:v>-418.61486494660932</c:v>
                </c:pt>
                <c:pt idx="56">
                  <c:v>-427.30117812494979</c:v>
                </c:pt>
                <c:pt idx="57">
                  <c:v>-435.97231592151769</c:v>
                </c:pt>
                <c:pt idx="58">
                  <c:v>-444.64215288684085</c:v>
                </c:pt>
                <c:pt idx="59">
                  <c:v>-453.31155335705222</c:v>
                </c:pt>
                <c:pt idx="60">
                  <c:v>-461.96307064938566</c:v>
                </c:pt>
                <c:pt idx="61">
                  <c:v>-470.59217030288045</c:v>
                </c:pt>
                <c:pt idx="62">
                  <c:v>-479.19825197393646</c:v>
                </c:pt>
                <c:pt idx="63">
                  <c:v>-487.77979983095776</c:v>
                </c:pt>
                <c:pt idx="64">
                  <c:v>-496.3334341532389</c:v>
                </c:pt>
                <c:pt idx="65">
                  <c:v>-504.86666865821718</c:v>
                </c:pt>
                <c:pt idx="66">
                  <c:v>-513.39079152521765</c:v>
                </c:pt>
                <c:pt idx="67">
                  <c:v>-521.91901699516643</c:v>
                </c:pt>
                <c:pt idx="68">
                  <c:v>-530.45589030884173</c:v>
                </c:pt>
                <c:pt idx="69">
                  <c:v>-538.99911762825388</c:v>
                </c:pt>
                <c:pt idx="70">
                  <c:v>-547.55004747354849</c:v>
                </c:pt>
                <c:pt idx="71">
                  <c:v>-556.11316570352255</c:v>
                </c:pt>
                <c:pt idx="72">
                  <c:v>-564.69157111585764</c:v>
                </c:pt>
                <c:pt idx="73">
                  <c:v>-573.26954002159016</c:v>
                </c:pt>
                <c:pt idx="74">
                  <c:v>-581.83495552102613</c:v>
                </c:pt>
                <c:pt idx="75">
                  <c:v>-590.38509033220816</c:v>
                </c:pt>
                <c:pt idx="76">
                  <c:v>-598.92296088339424</c:v>
                </c:pt>
                <c:pt idx="77">
                  <c:v>-607.45303153675434</c:v>
                </c:pt>
                <c:pt idx="78">
                  <c:v>-615.96806489901098</c:v>
                </c:pt>
                <c:pt idx="79">
                  <c:v>-624.44763608141523</c:v>
                </c:pt>
                <c:pt idx="80">
                  <c:v>-632.8735350436209</c:v>
                </c:pt>
                <c:pt idx="81">
                  <c:v>-641.24974753058314</c:v>
                </c:pt>
                <c:pt idx="82">
                  <c:v>-649.57263256841088</c:v>
                </c:pt>
                <c:pt idx="83">
                  <c:v>-657.83702473217977</c:v>
                </c:pt>
                <c:pt idx="84">
                  <c:v>-666.05248634916222</c:v>
                </c:pt>
                <c:pt idx="85">
                  <c:v>-674.2330684525657</c:v>
                </c:pt>
                <c:pt idx="86">
                  <c:v>-682.38745532718053</c:v>
                </c:pt>
                <c:pt idx="87">
                  <c:v>-690.51190313683003</c:v>
                </c:pt>
                <c:pt idx="88">
                  <c:v>-698.59488618238174</c:v>
                </c:pt>
                <c:pt idx="89">
                  <c:v>-706.6324106108184</c:v>
                </c:pt>
                <c:pt idx="90">
                  <c:v>-714.62033762334443</c:v>
                </c:pt>
                <c:pt idx="91">
                  <c:v>-722.52880483449098</c:v>
                </c:pt>
                <c:pt idx="92">
                  <c:v>-730.33251451007504</c:v>
                </c:pt>
                <c:pt idx="93">
                  <c:v>-738.03371894862698</c:v>
                </c:pt>
                <c:pt idx="94">
                  <c:v>-745.62979163210605</c:v>
                </c:pt>
                <c:pt idx="95">
                  <c:v>-753.1424407352913</c:v>
                </c:pt>
                <c:pt idx="96">
                  <c:v>-760.58616465489024</c:v>
                </c:pt>
                <c:pt idx="97">
                  <c:v>-767.93466384625879</c:v>
                </c:pt>
                <c:pt idx="98">
                  <c:v>-775.14301702037255</c:v>
                </c:pt>
                <c:pt idx="99">
                  <c:v>-782.17056702362277</c:v>
                </c:pt>
                <c:pt idx="100">
                  <c:v>-789.04454848780415</c:v>
                </c:pt>
                <c:pt idx="101">
                  <c:v>-795.83382526327568</c:v>
                </c:pt>
                <c:pt idx="102">
                  <c:v>-802.58522532819984</c:v>
                </c:pt>
                <c:pt idx="103">
                  <c:v>-809.31341780393564</c:v>
                </c:pt>
                <c:pt idx="104">
                  <c:v>-816.02350840930296</c:v>
                </c:pt>
                <c:pt idx="105">
                  <c:v>-822.70832216396241</c:v>
                </c:pt>
                <c:pt idx="106">
                  <c:v>-829.35736392290835</c:v>
                </c:pt>
                <c:pt idx="107">
                  <c:v>-835.9776812454113</c:v>
                </c:pt>
                <c:pt idx="108">
                  <c:v>-842.62864945022102</c:v>
                </c:pt>
                <c:pt idx="109">
                  <c:v>-849.34971634726514</c:v>
                </c:pt>
                <c:pt idx="110">
                  <c:v>-856.12296174153016</c:v>
                </c:pt>
                <c:pt idx="111">
                  <c:v>-863.00823258073615</c:v>
                </c:pt>
                <c:pt idx="112">
                  <c:v>-870.03281132259906</c:v>
                </c:pt>
                <c:pt idx="113">
                  <c:v>-877.15852211941751</c:v>
                </c:pt>
                <c:pt idx="114">
                  <c:v>-884.37969758985673</c:v>
                </c:pt>
                <c:pt idx="115">
                  <c:v>-891.65563568053483</c:v>
                </c:pt>
                <c:pt idx="116">
                  <c:v>-898.93336145530964</c:v>
                </c:pt>
                <c:pt idx="117">
                  <c:v>-906.1798796942627</c:v>
                </c:pt>
                <c:pt idx="118">
                  <c:v>-913.39083790675454</c:v>
                </c:pt>
                <c:pt idx="119">
                  <c:v>-920.57696030442844</c:v>
                </c:pt>
                <c:pt idx="120">
                  <c:v>-927.73390093745547</c:v>
                </c:pt>
                <c:pt idx="121">
                  <c:v>-934.86640456123405</c:v>
                </c:pt>
                <c:pt idx="122">
                  <c:v>-941.97869082191983</c:v>
                </c:pt>
                <c:pt idx="123">
                  <c:v>-949.06269968510924</c:v>
                </c:pt>
                <c:pt idx="124">
                  <c:v>-956.12944695098145</c:v>
                </c:pt>
                <c:pt idx="125">
                  <c:v>-963.19125247725015</c:v>
                </c:pt>
                <c:pt idx="126">
                  <c:v>-970.25058651606059</c:v>
                </c:pt>
                <c:pt idx="127">
                  <c:v>-977.29630486606038</c:v>
                </c:pt>
                <c:pt idx="128">
                  <c:v>-984.28854715518059</c:v>
                </c:pt>
                <c:pt idx="129">
                  <c:v>-991.21752731973743</c:v>
                </c:pt>
                <c:pt idx="130">
                  <c:v>-998.09536039495811</c:v>
                </c:pt>
                <c:pt idx="131">
                  <c:v>-1004.9306459397869</c:v>
                </c:pt>
                <c:pt idx="132">
                  <c:v>-1011.7416964947934</c:v>
                </c:pt>
                <c:pt idx="133">
                  <c:v>-1018.5386805026394</c:v>
                </c:pt>
                <c:pt idx="134">
                  <c:v>-1025.3074398276576</c:v>
                </c:pt>
                <c:pt idx="135">
                  <c:v>-1032.04144129464</c:v>
                </c:pt>
                <c:pt idx="136">
                  <c:v>-1038.7528285182543</c:v>
                </c:pt>
                <c:pt idx="137">
                  <c:v>-1045.4402425600281</c:v>
                </c:pt>
                <c:pt idx="138">
                  <c:v>-1052.0971015031494</c:v>
                </c:pt>
                <c:pt idx="139">
                  <c:v>-1058.7572131111544</c:v>
                </c:pt>
                <c:pt idx="140">
                  <c:v>-1065.4478771654076</c:v>
                </c:pt>
                <c:pt idx="141">
                  <c:v>-1072.168309622695</c:v>
                </c:pt>
                <c:pt idx="142">
                  <c:v>-1078.9422315858099</c:v>
                </c:pt>
                <c:pt idx="143">
                  <c:v>-1085.773726355814</c:v>
                </c:pt>
                <c:pt idx="144">
                  <c:v>-1092.6401832325048</c:v>
                </c:pt>
                <c:pt idx="145">
                  <c:v>-1099.5243887246966</c:v>
                </c:pt>
                <c:pt idx="146">
                  <c:v>-1106.4079332327194</c:v>
                </c:pt>
                <c:pt idx="147">
                  <c:v>-1113.2807100552413</c:v>
                </c:pt>
                <c:pt idx="148">
                  <c:v>-1120.1566555147774</c:v>
                </c:pt>
                <c:pt idx="149">
                  <c:v>-1127.0421111032863</c:v>
                </c:pt>
                <c:pt idx="150">
                  <c:v>-1133.9332511140578</c:v>
                </c:pt>
                <c:pt idx="151">
                  <c:v>-1140.8256545602328</c:v>
                </c:pt>
                <c:pt idx="152">
                  <c:v>-1147.7072991731468</c:v>
                </c:pt>
                <c:pt idx="153">
                  <c:v>-1154.5750044766919</c:v>
                </c:pt>
                <c:pt idx="154">
                  <c:v>-1161.4331875318546</c:v>
                </c:pt>
                <c:pt idx="155">
                  <c:v>-1168.2951793548427</c:v>
                </c:pt>
                <c:pt idx="156">
                  <c:v>-1175.1647882833499</c:v>
                </c:pt>
                <c:pt idx="157">
                  <c:v>-1182.0223341787726</c:v>
                </c:pt>
                <c:pt idx="158">
                  <c:v>-1188.8588981265775</c:v>
                </c:pt>
                <c:pt idx="159">
                  <c:v>-1195.6782431775418</c:v>
                </c:pt>
                <c:pt idx="160">
                  <c:v>-1202.4688036736106</c:v>
                </c:pt>
                <c:pt idx="161">
                  <c:v>-1209.2118187935753</c:v>
                </c:pt>
                <c:pt idx="162">
                  <c:v>-1215.9141378494392</c:v>
                </c:pt>
                <c:pt idx="163">
                  <c:v>-1222.5950603711958</c:v>
                </c:pt>
                <c:pt idx="164">
                  <c:v>-1229.2538985911604</c:v>
                </c:pt>
                <c:pt idx="165">
                  <c:v>-1235.893160649932</c:v>
                </c:pt>
                <c:pt idx="166">
                  <c:v>-1242.5134735016945</c:v>
                </c:pt>
                <c:pt idx="167">
                  <c:v>-1249.1167702176872</c:v>
                </c:pt>
                <c:pt idx="168">
                  <c:v>-1255.7233403261339</c:v>
                </c:pt>
                <c:pt idx="169">
                  <c:v>-1262.3272898648547</c:v>
                </c:pt>
                <c:pt idx="170">
                  <c:v>-1268.9253402040883</c:v>
                </c:pt>
                <c:pt idx="171">
                  <c:v>-1275.5003966749707</c:v>
                </c:pt>
                <c:pt idx="172">
                  <c:v>-1282.0101006849752</c:v>
                </c:pt>
                <c:pt idx="173">
                  <c:v>-1288.4533276574457</c:v>
                </c:pt>
                <c:pt idx="174">
                  <c:v>-1294.89121850263</c:v>
                </c:pt>
                <c:pt idx="175">
                  <c:v>-1301.3464621565884</c:v>
                </c:pt>
                <c:pt idx="176">
                  <c:v>-1307.8402580001607</c:v>
                </c:pt>
                <c:pt idx="177">
                  <c:v>-1314.4238248790159</c:v>
                </c:pt>
                <c:pt idx="178">
                  <c:v>-1321.0572116996134</c:v>
                </c:pt>
                <c:pt idx="179">
                  <c:v>-1327.7452204365059</c:v>
                </c:pt>
                <c:pt idx="180">
                  <c:v>-1334.5306923534681</c:v>
                </c:pt>
                <c:pt idx="181">
                  <c:v>-1341.3755237631469</c:v>
                </c:pt>
                <c:pt idx="182">
                  <c:v>-1348.2273524140985</c:v>
                </c:pt>
                <c:pt idx="183">
                  <c:v>-1355.05817720593</c:v>
                </c:pt>
                <c:pt idx="184">
                  <c:v>-1361.8768920038131</c:v>
                </c:pt>
                <c:pt idx="185">
                  <c:v>-1368.6789789035934</c:v>
                </c:pt>
                <c:pt idx="186">
                  <c:v>-1375.4554461422497</c:v>
                </c:pt>
                <c:pt idx="187">
                  <c:v>-1382.2061942643372</c:v>
                </c:pt>
                <c:pt idx="188">
                  <c:v>-1388.9317991114688</c:v>
                </c:pt>
                <c:pt idx="189">
                  <c:v>-1395.6386539546697</c:v>
                </c:pt>
                <c:pt idx="190">
                  <c:v>-1402.3364425799437</c:v>
                </c:pt>
                <c:pt idx="191">
                  <c:v>-1409.0646267957961</c:v>
                </c:pt>
                <c:pt idx="192">
                  <c:v>-1415.8263224781456</c:v>
                </c:pt>
                <c:pt idx="193">
                  <c:v>-1422.6239286861173</c:v>
                </c:pt>
                <c:pt idx="194">
                  <c:v>-1429.464305480667</c:v>
                </c:pt>
                <c:pt idx="195">
                  <c:v>-1436.3218558165208</c:v>
                </c:pt>
                <c:pt idx="196">
                  <c:v>-1443.1705037070842</c:v>
                </c:pt>
                <c:pt idx="197">
                  <c:v>-1449.9962309946118</c:v>
                </c:pt>
                <c:pt idx="198">
                  <c:v>-1456.8091912004713</c:v>
                </c:pt>
                <c:pt idx="199">
                  <c:v>-1463.6048835731519</c:v>
                </c:pt>
                <c:pt idx="200">
                  <c:v>-1470.3633500896735</c:v>
                </c:pt>
                <c:pt idx="201">
                  <c:v>-1477.1102379385916</c:v>
                </c:pt>
                <c:pt idx="202">
                  <c:v>-1483.8725720226153</c:v>
                </c:pt>
                <c:pt idx="203">
                  <c:v>-1490.6503203586344</c:v>
                </c:pt>
                <c:pt idx="204">
                  <c:v>-1497.4428129813264</c:v>
                </c:pt>
                <c:pt idx="205">
                  <c:v>-1504.2736163966088</c:v>
                </c:pt>
                <c:pt idx="206">
                  <c:v>-1511.1653778699181</c:v>
                </c:pt>
                <c:pt idx="207">
                  <c:v>-1518.1075651781819</c:v>
                </c:pt>
                <c:pt idx="208">
                  <c:v>-1525.062929457416</c:v>
                </c:pt>
                <c:pt idx="209">
                  <c:v>-1532.0339432891133</c:v>
                </c:pt>
                <c:pt idx="210">
                  <c:v>-1539.0374364124827</c:v>
                </c:pt>
                <c:pt idx="211">
                  <c:v>-1546.0602092255847</c:v>
                </c:pt>
                <c:pt idx="212">
                  <c:v>-1553.1165496110491</c:v>
                </c:pt>
                <c:pt idx="213">
                  <c:v>-1560.1900943037854</c:v>
                </c:pt>
                <c:pt idx="214">
                  <c:v>-1567.2594576748304</c:v>
                </c:pt>
                <c:pt idx="215">
                  <c:v>-1574.3188549342121</c:v>
                </c:pt>
                <c:pt idx="216">
                  <c:v>-1581.3794228480415</c:v>
                </c:pt>
                <c:pt idx="217">
                  <c:v>-1588.4387541175931</c:v>
                </c:pt>
                <c:pt idx="218">
                  <c:v>-1595.5030334159758</c:v>
                </c:pt>
                <c:pt idx="219">
                  <c:v>-1602.5932061405258</c:v>
                </c:pt>
                <c:pt idx="220">
                  <c:v>-1609.7030415965535</c:v>
                </c:pt>
                <c:pt idx="221">
                  <c:v>-1616.8483630560397</c:v>
                </c:pt>
                <c:pt idx="222">
                  <c:v>-1624.0369042517084</c:v>
                </c:pt>
                <c:pt idx="223">
                  <c:v>-1631.2490755621338</c:v>
                </c:pt>
                <c:pt idx="224">
                  <c:v>-1638.4715147006787</c:v>
                </c:pt>
                <c:pt idx="225">
                  <c:v>-1645.7036014796154</c:v>
                </c:pt>
                <c:pt idx="226">
                  <c:v>-1652.9387073778371</c:v>
                </c:pt>
                <c:pt idx="227">
                  <c:v>-1660.1551008262891</c:v>
                </c:pt>
                <c:pt idx="228">
                  <c:v>-1667.3606276186965</c:v>
                </c:pt>
                <c:pt idx="229">
                  <c:v>-1674.5794360906214</c:v>
                </c:pt>
                <c:pt idx="230">
                  <c:v>-1681.8127256223986</c:v>
                </c:pt>
                <c:pt idx="231">
                  <c:v>-1689.064663972762</c:v>
                </c:pt>
                <c:pt idx="232">
                  <c:v>-1696.3274120625133</c:v>
                </c:pt>
                <c:pt idx="233">
                  <c:v>-1703.5979514232579</c:v>
                </c:pt>
                <c:pt idx="234">
                  <c:v>-1710.8744879135149</c:v>
                </c:pt>
                <c:pt idx="235">
                  <c:v>-1718.1582029588658</c:v>
                </c:pt>
                <c:pt idx="236">
                  <c:v>-1725.4460958626798</c:v>
                </c:pt>
                <c:pt idx="237">
                  <c:v>-1732.7339891828501</c:v>
                </c:pt>
                <c:pt idx="238">
                  <c:v>-1740.0344246831319</c:v>
                </c:pt>
                <c:pt idx="239">
                  <c:v>-1747.3294906574704</c:v>
                </c:pt>
                <c:pt idx="240">
                  <c:v>-1754.594031764763</c:v>
                </c:pt>
                <c:pt idx="241">
                  <c:v>-1761.8224901123053</c:v>
                </c:pt>
                <c:pt idx="242">
                  <c:v>-1769.0406972407966</c:v>
                </c:pt>
                <c:pt idx="243">
                  <c:v>-1776.2371076559107</c:v>
                </c:pt>
                <c:pt idx="244">
                  <c:v>-1783.3842779660636</c:v>
                </c:pt>
                <c:pt idx="245">
                  <c:v>-1790.4848884891076</c:v>
                </c:pt>
                <c:pt idx="246">
                  <c:v>-1797.5318321082868</c:v>
                </c:pt>
                <c:pt idx="247">
                  <c:v>-1804.4977970261491</c:v>
                </c:pt>
                <c:pt idx="248">
                  <c:v>-1811.352740646483</c:v>
                </c:pt>
                <c:pt idx="249">
                  <c:v>-1818.1079633088698</c:v>
                </c:pt>
                <c:pt idx="250">
                  <c:v>-1824.7934152085202</c:v>
                </c:pt>
                <c:pt idx="251">
                  <c:v>-1831.4267910314068</c:v>
                </c:pt>
                <c:pt idx="252">
                  <c:v>-1837.982061828526</c:v>
                </c:pt>
                <c:pt idx="253">
                  <c:v>-1844.4659165950302</c:v>
                </c:pt>
                <c:pt idx="254">
                  <c:v>-1850.9265007020526</c:v>
                </c:pt>
                <c:pt idx="255">
                  <c:v>-1857.3717415068777</c:v>
                </c:pt>
                <c:pt idx="256">
                  <c:v>-1863.7808708818238</c:v>
                </c:pt>
                <c:pt idx="257">
                  <c:v>-1870.1335646730176</c:v>
                </c:pt>
                <c:pt idx="258">
                  <c:v>-1876.461969159111</c:v>
                </c:pt>
                <c:pt idx="259">
                  <c:v>-1882.8085998022962</c:v>
                </c:pt>
                <c:pt idx="260">
                  <c:v>-1889.1700583924244</c:v>
                </c:pt>
                <c:pt idx="261">
                  <c:v>-1895.5085966842714</c:v>
                </c:pt>
                <c:pt idx="262">
                  <c:v>-1901.7882286618651</c:v>
                </c:pt>
                <c:pt idx="263">
                  <c:v>-1908.0010671988828</c:v>
                </c:pt>
                <c:pt idx="264">
                  <c:v>-1914.1899591229605</c:v>
                </c:pt>
                <c:pt idx="265">
                  <c:v>-1920.4075835736051</c:v>
                </c:pt>
                <c:pt idx="266">
                  <c:v>-1926.6518383852285</c:v>
                </c:pt>
                <c:pt idx="267">
                  <c:v>-1933.504754329168</c:v>
                </c:pt>
                <c:pt idx="268">
                  <c:v>-1943.8542601983868</c:v>
                </c:pt>
                <c:pt idx="269">
                  <c:v>-1954.5800069800162</c:v>
                </c:pt>
                <c:pt idx="270">
                  <c:v>-1960.0409847379055</c:v>
                </c:pt>
                <c:pt idx="271">
                  <c:v>-1971.0700950489509</c:v>
                </c:pt>
                <c:pt idx="272">
                  <c:v>-1982.891603677358</c:v>
                </c:pt>
                <c:pt idx="273">
                  <c:v>-1988.8722604402869</c:v>
                </c:pt>
                <c:pt idx="274">
                  <c:v>-1995.1657842317045</c:v>
                </c:pt>
                <c:pt idx="275">
                  <c:v>-2001.4889721624945</c:v>
                </c:pt>
                <c:pt idx="276">
                  <c:v>-2007.9217491514451</c:v>
                </c:pt>
                <c:pt idx="277">
                  <c:v>-2014.6187969033977</c:v>
                </c:pt>
                <c:pt idx="278">
                  <c:v>-2021.5007012078345</c:v>
                </c:pt>
                <c:pt idx="279">
                  <c:v>-2028.517327215578</c:v>
                </c:pt>
                <c:pt idx="280">
                  <c:v>-2035.8420386617772</c:v>
                </c:pt>
                <c:pt idx="281">
                  <c:v>-2050.945833003505</c:v>
                </c:pt>
                <c:pt idx="282">
                  <c:v>-2066.507427232169</c:v>
                </c:pt>
                <c:pt idx="283">
                  <c:v>-2082.1183223676644</c:v>
                </c:pt>
                <c:pt idx="284">
                  <c:v>-2097.5438025621202</c:v>
                </c:pt>
                <c:pt idx="285">
                  <c:v>-2113.5784793533126</c:v>
                </c:pt>
                <c:pt idx="286">
                  <c:v>-2129.2459958499467</c:v>
                </c:pt>
                <c:pt idx="287">
                  <c:v>-2144.8031459628714</c:v>
                </c:pt>
                <c:pt idx="288">
                  <c:v>-2160.4087635340234</c:v>
                </c:pt>
                <c:pt idx="289">
                  <c:v>-2175.764183468832</c:v>
                </c:pt>
                <c:pt idx="290">
                  <c:v>-2191.2827153299777</c:v>
                </c:pt>
                <c:pt idx="291">
                  <c:v>-2206.9435081806432</c:v>
                </c:pt>
                <c:pt idx="292">
                  <c:v>-2222.3366140838448</c:v>
                </c:pt>
                <c:pt idx="293">
                  <c:v>-2237.759809727268</c:v>
                </c:pt>
                <c:pt idx="294">
                  <c:v>-2253.0035520406664</c:v>
                </c:pt>
                <c:pt idx="295">
                  <c:v>-2268.5316290490141</c:v>
                </c:pt>
                <c:pt idx="296">
                  <c:v>-2276.2665323913316</c:v>
                </c:pt>
                <c:pt idx="297">
                  <c:v>-2283.645721468557</c:v>
                </c:pt>
                <c:pt idx="298">
                  <c:v>-2298.3563744827375</c:v>
                </c:pt>
                <c:pt idx="299">
                  <c:v>-2312.7193767131616</c:v>
                </c:pt>
                <c:pt idx="300">
                  <c:v>-2326.5760148663012</c:v>
                </c:pt>
                <c:pt idx="301">
                  <c:v>-2333.4134687753221</c:v>
                </c:pt>
                <c:pt idx="302">
                  <c:v>-2339.9866055568255</c:v>
                </c:pt>
                <c:pt idx="303">
                  <c:v>-2346.8001785166048</c:v>
                </c:pt>
                <c:pt idx="304">
                  <c:v>-2353.4527872307649</c:v>
                </c:pt>
                <c:pt idx="305">
                  <c:v>-2359.9636810647803</c:v>
                </c:pt>
                <c:pt idx="306">
                  <c:v>-2366.4408185618531</c:v>
                </c:pt>
                <c:pt idx="307">
                  <c:v>-2379.0088809677</c:v>
                </c:pt>
                <c:pt idx="308">
                  <c:v>-2390.0665026835163</c:v>
                </c:pt>
                <c:pt idx="309">
                  <c:v>-2400.0220676735521</c:v>
                </c:pt>
                <c:pt idx="310">
                  <c:v>-2409.1594838664555</c:v>
                </c:pt>
                <c:pt idx="311">
                  <c:v>-2413.448695606899</c:v>
                </c:pt>
                <c:pt idx="312">
                  <c:v>-2417.4685155649986</c:v>
                </c:pt>
                <c:pt idx="313">
                  <c:v>-2421.4303698972012</c:v>
                </c:pt>
                <c:pt idx="314">
                  <c:v>-2425.1960700469117</c:v>
                </c:pt>
                <c:pt idx="315">
                  <c:v>-2428.7855509424508</c:v>
                </c:pt>
                <c:pt idx="316">
                  <c:v>-2432.162562359696</c:v>
                </c:pt>
                <c:pt idx="317">
                  <c:v>-2438.0759538897587</c:v>
                </c:pt>
                <c:pt idx="318">
                  <c:v>-2442.9856959548438</c:v>
                </c:pt>
                <c:pt idx="319">
                  <c:v>-2446.8230815940124</c:v>
                </c:pt>
                <c:pt idx="320">
                  <c:v>-2449.8046745380043</c:v>
                </c:pt>
                <c:pt idx="321">
                  <c:v>-2450.9840651107552</c:v>
                </c:pt>
                <c:pt idx="322">
                  <c:v>-2451.998700463233</c:v>
                </c:pt>
                <c:pt idx="323">
                  <c:v>-2452.8874059759501</c:v>
                </c:pt>
                <c:pt idx="324">
                  <c:v>-2453.7009757762135</c:v>
                </c:pt>
                <c:pt idx="325">
                  <c:v>-2454.4910904692538</c:v>
                </c:pt>
                <c:pt idx="326">
                  <c:v>-2455.2738244594284</c:v>
                </c:pt>
                <c:pt idx="327">
                  <c:v>-2456.0705107839544</c:v>
                </c:pt>
                <c:pt idx="328">
                  <c:v>-2456.9102025511147</c:v>
                </c:pt>
                <c:pt idx="329">
                  <c:v>-2457.644011458457</c:v>
                </c:pt>
                <c:pt idx="330">
                  <c:v>-2458.2515549432865</c:v>
                </c:pt>
                <c:pt idx="331">
                  <c:v>-2458.8467416896865</c:v>
                </c:pt>
                <c:pt idx="332">
                  <c:v>-2459.4623323276305</c:v>
                </c:pt>
                <c:pt idx="333">
                  <c:v>-2460.0797095332509</c:v>
                </c:pt>
                <c:pt idx="334">
                  <c:v>-2460.705091417462</c:v>
                </c:pt>
                <c:pt idx="335">
                  <c:v>-2461.3429527943467</c:v>
                </c:pt>
                <c:pt idx="336">
                  <c:v>-2461.9635859780951</c:v>
                </c:pt>
                <c:pt idx="337">
                  <c:v>-2462.5580073940387</c:v>
                </c:pt>
                <c:pt idx="338">
                  <c:v>-2463.0840105287048</c:v>
                </c:pt>
                <c:pt idx="339">
                  <c:v>-2463.5092165001311</c:v>
                </c:pt>
                <c:pt idx="340">
                  <c:v>-2463.8285450673634</c:v>
                </c:pt>
                <c:pt idx="341">
                  <c:v>-2464.048347517295</c:v>
                </c:pt>
                <c:pt idx="342">
                  <c:v>-2464.1788673954052</c:v>
                </c:pt>
                <c:pt idx="343">
                  <c:v>-2464.2357996557994</c:v>
                </c:pt>
                <c:pt idx="344">
                  <c:v>-2464.1699740088343</c:v>
                </c:pt>
                <c:pt idx="345">
                  <c:v>-2463.9706647822909</c:v>
                </c:pt>
                <c:pt idx="346">
                  <c:v>-2463.7137426582449</c:v>
                </c:pt>
                <c:pt idx="347">
                  <c:v>-2463.438361741064</c:v>
                </c:pt>
                <c:pt idx="348">
                  <c:v>-2463.1276932648334</c:v>
                </c:pt>
                <c:pt idx="349">
                  <c:v>-2462.7721091749245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68-4329-AE3A-CB6CA11C01A6}"/>
            </c:ext>
          </c:extLst>
        </c:ser>
        <c:ser>
          <c:idx val="1"/>
          <c:order val="2"/>
          <c:tx>
            <c:v>IGiRGI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Данные!$AH$8:$AH$10268</c:f>
              <c:numCache>
                <c:formatCode>0.0000</c:formatCode>
                <c:ptCount val="10261"/>
                <c:pt idx="0">
                  <c:v>0</c:v>
                </c:pt>
                <c:pt idx="1">
                  <c:v>2.0014503721390881E-2</c:v>
                </c:pt>
                <c:pt idx="2">
                  <c:v>4.8428398040382778E-2</c:v>
                </c:pt>
                <c:pt idx="3">
                  <c:v>6.8423587010628825E-2</c:v>
                </c:pt>
                <c:pt idx="4">
                  <c:v>8.3038836456203219E-2</c:v>
                </c:pt>
                <c:pt idx="5">
                  <c:v>9.7995666002943793E-2</c:v>
                </c:pt>
                <c:pt idx="6">
                  <c:v>0.14045184315214918</c:v>
                </c:pt>
                <c:pt idx="7">
                  <c:v>0.20350433390600745</c:v>
                </c:pt>
                <c:pt idx="8">
                  <c:v>0.27766094255900781</c:v>
                </c:pt>
                <c:pt idx="9">
                  <c:v>0.41472120970100324</c:v>
                </c:pt>
                <c:pt idx="10">
                  <c:v>0.65691671530285578</c:v>
                </c:pt>
                <c:pt idx="11">
                  <c:v>0.99762831422769505</c:v>
                </c:pt>
                <c:pt idx="12">
                  <c:v>1.4352917093420468</c:v>
                </c:pt>
                <c:pt idx="13">
                  <c:v>1.9590624171433804</c:v>
                </c:pt>
                <c:pt idx="14">
                  <c:v>2.5568449838240799</c:v>
                </c:pt>
                <c:pt idx="15">
                  <c:v>3.2284563685888208</c:v>
                </c:pt>
                <c:pt idx="16">
                  <c:v>3.9562869498264917</c:v>
                </c:pt>
                <c:pt idx="17">
                  <c:v>4.7357760603328494</c:v>
                </c:pt>
                <c:pt idx="18">
                  <c:v>5.5984093295818695</c:v>
                </c:pt>
                <c:pt idx="19">
                  <c:v>6.5522348227789795</c:v>
                </c:pt>
                <c:pt idx="20">
                  <c:v>7.5857663214095874</c:v>
                </c:pt>
                <c:pt idx="21">
                  <c:v>8.6886211746741449</c:v>
                </c:pt>
                <c:pt idx="22">
                  <c:v>9.8821659597645173</c:v>
                </c:pt>
                <c:pt idx="23">
                  <c:v>11.208722617287359</c:v>
                </c:pt>
                <c:pt idx="24">
                  <c:v>12.660316697837194</c:v>
                </c:pt>
                <c:pt idx="25">
                  <c:v>14.216220630807571</c:v>
                </c:pt>
                <c:pt idx="26">
                  <c:v>15.871623082293166</c:v>
                </c:pt>
                <c:pt idx="27">
                  <c:v>17.604644354859207</c:v>
                </c:pt>
                <c:pt idx="28">
                  <c:v>19.381611566431506</c:v>
                </c:pt>
                <c:pt idx="29">
                  <c:v>21.197440266528265</c:v>
                </c:pt>
                <c:pt idx="30">
                  <c:v>23.059727900081405</c:v>
                </c:pt>
                <c:pt idx="31">
                  <c:v>24.975290370692147</c:v>
                </c:pt>
                <c:pt idx="32">
                  <c:v>26.956942782510964</c:v>
                </c:pt>
                <c:pt idx="33">
                  <c:v>29.017457343992753</c:v>
                </c:pt>
                <c:pt idx="34">
                  <c:v>31.159121454784479</c:v>
                </c:pt>
                <c:pt idx="35">
                  <c:v>33.390057650462445</c:v>
                </c:pt>
                <c:pt idx="36">
                  <c:v>35.72435176652472</c:v>
                </c:pt>
                <c:pt idx="37">
                  <c:v>38.153256476756958</c:v>
                </c:pt>
                <c:pt idx="38">
                  <c:v>40.675846661629663</c:v>
                </c:pt>
                <c:pt idx="39">
                  <c:v>43.310935031210363</c:v>
                </c:pt>
                <c:pt idx="40">
                  <c:v>46.07046017179082</c:v>
                </c:pt>
                <c:pt idx="41">
                  <c:v>48.948174127830129</c:v>
                </c:pt>
                <c:pt idx="42">
                  <c:v>51.922104936432355</c:v>
                </c:pt>
                <c:pt idx="43">
                  <c:v>54.997812008332964</c:v>
                </c:pt>
                <c:pt idx="44">
                  <c:v>58.18161086821182</c:v>
                </c:pt>
                <c:pt idx="45">
                  <c:v>61.460869741327429</c:v>
                </c:pt>
                <c:pt idx="46">
                  <c:v>64.85600750319395</c:v>
                </c:pt>
                <c:pt idx="47">
                  <c:v>68.371648674943799</c:v>
                </c:pt>
                <c:pt idx="48">
                  <c:v>71.994109929920313</c:v>
                </c:pt>
                <c:pt idx="49">
                  <c:v>75.696541633134387</c:v>
                </c:pt>
                <c:pt idx="50">
                  <c:v>79.427543193512392</c:v>
                </c:pt>
                <c:pt idx="51">
                  <c:v>83.149246103152564</c:v>
                </c:pt>
                <c:pt idx="52">
                  <c:v>86.84729469428035</c:v>
                </c:pt>
                <c:pt idx="53">
                  <c:v>90.491738562435444</c:v>
                </c:pt>
                <c:pt idx="54">
                  <c:v>94.07753803561863</c:v>
                </c:pt>
                <c:pt idx="55">
                  <c:v>97.639916090586098</c:v>
                </c:pt>
                <c:pt idx="56">
                  <c:v>101.20515122826242</c:v>
                </c:pt>
                <c:pt idx="57">
                  <c:v>104.78732821413551</c:v>
                </c:pt>
                <c:pt idx="58">
                  <c:v>108.37444853010093</c:v>
                </c:pt>
                <c:pt idx="59">
                  <c:v>111.97510928580903</c:v>
                </c:pt>
                <c:pt idx="60">
                  <c:v>115.61566894294681</c:v>
                </c:pt>
                <c:pt idx="61">
                  <c:v>119.29865811053196</c:v>
                </c:pt>
                <c:pt idx="62">
                  <c:v>123.0144000147838</c:v>
                </c:pt>
                <c:pt idx="63">
                  <c:v>126.77677387089851</c:v>
                </c:pt>
                <c:pt idx="64">
                  <c:v>130.5930277866164</c:v>
                </c:pt>
                <c:pt idx="65">
                  <c:v>134.44596879385193</c:v>
                </c:pt>
                <c:pt idx="66">
                  <c:v>138.32278722668252</c:v>
                </c:pt>
                <c:pt idx="67">
                  <c:v>142.20682957622304</c:v>
                </c:pt>
                <c:pt idx="68">
                  <c:v>146.09218514715818</c:v>
                </c:pt>
                <c:pt idx="69">
                  <c:v>149.97308671505357</c:v>
                </c:pt>
                <c:pt idx="70">
                  <c:v>153.8375908990287</c:v>
                </c:pt>
                <c:pt idx="71">
                  <c:v>157.68525044223128</c:v>
                </c:pt>
                <c:pt idx="72">
                  <c:v>161.51934862709919</c:v>
                </c:pt>
                <c:pt idx="73">
                  <c:v>165.37039989889655</c:v>
                </c:pt>
                <c:pt idx="74">
                  <c:v>169.27650139703877</c:v>
                </c:pt>
                <c:pt idx="75">
                  <c:v>173.26811605580497</c:v>
                </c:pt>
                <c:pt idx="76">
                  <c:v>177.35096494862967</c:v>
                </c:pt>
                <c:pt idx="77">
                  <c:v>181.49673892684785</c:v>
                </c:pt>
                <c:pt idx="78">
                  <c:v>185.70659852296598</c:v>
                </c:pt>
                <c:pt idx="79">
                  <c:v>190.01341051788515</c:v>
                </c:pt>
                <c:pt idx="80">
                  <c:v>194.41849170344551</c:v>
                </c:pt>
                <c:pt idx="81">
                  <c:v>198.89501531898532</c:v>
                </c:pt>
                <c:pt idx="82">
                  <c:v>203.44417713242763</c:v>
                </c:pt>
                <c:pt idx="83">
                  <c:v>208.06853343071049</c:v>
                </c:pt>
                <c:pt idx="84">
                  <c:v>212.76187173540262</c:v>
                </c:pt>
                <c:pt idx="85">
                  <c:v>217.53893265984888</c:v>
                </c:pt>
                <c:pt idx="86">
                  <c:v>222.40997141841001</c:v>
                </c:pt>
                <c:pt idx="87">
                  <c:v>227.37135172354877</c:v>
                </c:pt>
                <c:pt idx="88">
                  <c:v>232.42184777723969</c:v>
                </c:pt>
                <c:pt idx="89">
                  <c:v>237.55087153589815</c:v>
                </c:pt>
                <c:pt idx="90">
                  <c:v>242.76331838991663</c:v>
                </c:pt>
                <c:pt idx="91">
                  <c:v>248.10549684295827</c:v>
                </c:pt>
                <c:pt idx="92">
                  <c:v>253.60790547632536</c:v>
                </c:pt>
                <c:pt idx="93">
                  <c:v>259.26046857179733</c:v>
                </c:pt>
                <c:pt idx="94">
                  <c:v>265.0625973679501</c:v>
                </c:pt>
                <c:pt idx="95">
                  <c:v>270.98553197309167</c:v>
                </c:pt>
                <c:pt idx="96">
                  <c:v>277.01694456615655</c:v>
                </c:pt>
                <c:pt idx="97">
                  <c:v>283.17841587397339</c:v>
                </c:pt>
                <c:pt idx="98">
                  <c:v>289.4949096379911</c:v>
                </c:pt>
                <c:pt idx="99">
                  <c:v>295.99490270679439</c:v>
                </c:pt>
                <c:pt idx="100">
                  <c:v>302.649430711018</c:v>
                </c:pt>
                <c:pt idx="101">
                  <c:v>309.38582298561789</c:v>
                </c:pt>
                <c:pt idx="102">
                  <c:v>316.1598310714113</c:v>
                </c:pt>
                <c:pt idx="103">
                  <c:v>322.95377797195323</c:v>
                </c:pt>
                <c:pt idx="104">
                  <c:v>329.75459653976736</c:v>
                </c:pt>
                <c:pt idx="105">
                  <c:v>336.57735842917941</c:v>
                </c:pt>
                <c:pt idx="106">
                  <c:v>343.42711474462851</c:v>
                </c:pt>
                <c:pt idx="107">
                  <c:v>350.29029825191287</c:v>
                </c:pt>
                <c:pt idx="108">
                  <c:v>357.12224631860084</c:v>
                </c:pt>
                <c:pt idx="109">
                  <c:v>363.89211726398861</c:v>
                </c:pt>
                <c:pt idx="110">
                  <c:v>370.61811307575601</c:v>
                </c:pt>
                <c:pt idx="111">
                  <c:v>377.25011724313902</c:v>
                </c:pt>
                <c:pt idx="112">
                  <c:v>383.76049058933478</c:v>
                </c:pt>
                <c:pt idx="113">
                  <c:v>390.18120706786812</c:v>
                </c:pt>
                <c:pt idx="114">
                  <c:v>396.51441652159468</c:v>
                </c:pt>
                <c:pt idx="115">
                  <c:v>402.78869576871978</c:v>
                </c:pt>
                <c:pt idx="116">
                  <c:v>409.0532257915508</c:v>
                </c:pt>
                <c:pt idx="117">
                  <c:v>415.3463741534506</c:v>
                </c:pt>
                <c:pt idx="118">
                  <c:v>421.67942275245599</c:v>
                </c:pt>
                <c:pt idx="119">
                  <c:v>428.04972060802839</c:v>
                </c:pt>
                <c:pt idx="120">
                  <c:v>434.46572068368488</c:v>
                </c:pt>
                <c:pt idx="121">
                  <c:v>440.91786324297942</c:v>
                </c:pt>
                <c:pt idx="122">
                  <c:v>447.39008025387733</c:v>
                </c:pt>
                <c:pt idx="123">
                  <c:v>453.88708576644325</c:v>
                </c:pt>
                <c:pt idx="124">
                  <c:v>460.39759681092482</c:v>
                </c:pt>
                <c:pt idx="125">
                  <c:v>466.91119434854699</c:v>
                </c:pt>
                <c:pt idx="126">
                  <c:v>473.42584698542134</c:v>
                </c:pt>
                <c:pt idx="127">
                  <c:v>479.95051392130324</c:v>
                </c:pt>
                <c:pt idx="128">
                  <c:v>486.51416879188434</c:v>
                </c:pt>
                <c:pt idx="129">
                  <c:v>493.11914998765656</c:v>
                </c:pt>
                <c:pt idx="130">
                  <c:v>499.75761406890496</c:v>
                </c:pt>
                <c:pt idx="131">
                  <c:v>506.42266245478612</c:v>
                </c:pt>
                <c:pt idx="132">
                  <c:v>513.09449110853302</c:v>
                </c:pt>
                <c:pt idx="133">
                  <c:v>519.76097878352482</c:v>
                </c:pt>
                <c:pt idx="134">
                  <c:v>526.43277046508808</c:v>
                </c:pt>
                <c:pt idx="135">
                  <c:v>533.116432850102</c:v>
                </c:pt>
                <c:pt idx="136">
                  <c:v>539.80505969877584</c:v>
                </c:pt>
                <c:pt idx="137">
                  <c:v>546.50197102274672</c:v>
                </c:pt>
                <c:pt idx="138">
                  <c:v>553.21416938609104</c:v>
                </c:pt>
                <c:pt idx="139">
                  <c:v>559.92346708216883</c:v>
                </c:pt>
                <c:pt idx="140">
                  <c:v>566.62027412255406</c:v>
                </c:pt>
                <c:pt idx="141">
                  <c:v>573.30621967903539</c:v>
                </c:pt>
                <c:pt idx="142">
                  <c:v>579.97250917285191</c:v>
                </c:pt>
                <c:pt idx="143">
                  <c:v>586.627910487294</c:v>
                </c:pt>
                <c:pt idx="144">
                  <c:v>593.2844065249576</c:v>
                </c:pt>
                <c:pt idx="145">
                  <c:v>599.95220929057302</c:v>
                </c:pt>
                <c:pt idx="146">
                  <c:v>606.63400430523677</c:v>
                </c:pt>
                <c:pt idx="147">
                  <c:v>613.32495324068282</c:v>
                </c:pt>
                <c:pt idx="148">
                  <c:v>620.01141135729142</c:v>
                </c:pt>
                <c:pt idx="149">
                  <c:v>626.67915183672824</c:v>
                </c:pt>
                <c:pt idx="150">
                  <c:v>633.32943569858946</c:v>
                </c:pt>
                <c:pt idx="151">
                  <c:v>639.97710943247625</c:v>
                </c:pt>
                <c:pt idx="152">
                  <c:v>646.6371754947545</c:v>
                </c:pt>
                <c:pt idx="153">
                  <c:v>653.30683361473552</c:v>
                </c:pt>
                <c:pt idx="154">
                  <c:v>659.98069254590052</c:v>
                </c:pt>
                <c:pt idx="155">
                  <c:v>666.64897767144271</c:v>
                </c:pt>
                <c:pt idx="156">
                  <c:v>673.30533578599477</c:v>
                </c:pt>
                <c:pt idx="157">
                  <c:v>679.96854745043572</c:v>
                </c:pt>
                <c:pt idx="158">
                  <c:v>686.64336887791751</c:v>
                </c:pt>
                <c:pt idx="159">
                  <c:v>693.32385793789786</c:v>
                </c:pt>
                <c:pt idx="160">
                  <c:v>700.02744746577741</c:v>
                </c:pt>
                <c:pt idx="161">
                  <c:v>706.76590823092272</c:v>
                </c:pt>
                <c:pt idx="162">
                  <c:v>713.53122559968972</c:v>
                </c:pt>
                <c:pt idx="163">
                  <c:v>720.31411538554403</c:v>
                </c:pt>
                <c:pt idx="164">
                  <c:v>727.10152056821744</c:v>
                </c:pt>
                <c:pt idx="165">
                  <c:v>733.88904045978404</c:v>
                </c:pt>
                <c:pt idx="166">
                  <c:v>740.68738029827318</c:v>
                </c:pt>
                <c:pt idx="167">
                  <c:v>747.50099043046009</c:v>
                </c:pt>
                <c:pt idx="168">
                  <c:v>754.31474126056276</c:v>
                </c:pt>
                <c:pt idx="169">
                  <c:v>761.12534361520261</c:v>
                </c:pt>
                <c:pt idx="170">
                  <c:v>767.93484227048225</c:v>
                </c:pt>
                <c:pt idx="171">
                  <c:v>774.76284409174957</c:v>
                </c:pt>
                <c:pt idx="172">
                  <c:v>781.63835897857621</c:v>
                </c:pt>
                <c:pt idx="173">
                  <c:v>788.56116383697349</c:v>
                </c:pt>
                <c:pt idx="174">
                  <c:v>795.49284764076572</c:v>
                </c:pt>
                <c:pt idx="175">
                  <c:v>802.41552449603432</c:v>
                </c:pt>
                <c:pt idx="176">
                  <c:v>809.32012393031994</c:v>
                </c:pt>
                <c:pt idx="177">
                  <c:v>816.16201280678251</c:v>
                </c:pt>
                <c:pt idx="178">
                  <c:v>822.96246363556668</c:v>
                </c:pt>
                <c:pt idx="179">
                  <c:v>829.72224740738045</c:v>
                </c:pt>
                <c:pt idx="180">
                  <c:v>836.42752456470203</c:v>
                </c:pt>
                <c:pt idx="181">
                  <c:v>843.10219603020471</c:v>
                </c:pt>
                <c:pt idx="182">
                  <c:v>849.76803352247464</c:v>
                </c:pt>
                <c:pt idx="183">
                  <c:v>856.44751209219464</c:v>
                </c:pt>
                <c:pt idx="184">
                  <c:v>863.12541425138318</c:v>
                </c:pt>
                <c:pt idx="185">
                  <c:v>869.80746610440372</c:v>
                </c:pt>
                <c:pt idx="186">
                  <c:v>876.50318322492626</c:v>
                </c:pt>
                <c:pt idx="187">
                  <c:v>883.21131254673219</c:v>
                </c:pt>
                <c:pt idx="188">
                  <c:v>889.93573213759237</c:v>
                </c:pt>
                <c:pt idx="189">
                  <c:v>896.67071367857329</c:v>
                </c:pt>
                <c:pt idx="190">
                  <c:v>903.41015149516136</c:v>
                </c:pt>
                <c:pt idx="191">
                  <c:v>910.13479590671147</c:v>
                </c:pt>
                <c:pt idx="192">
                  <c:v>916.84765872427602</c:v>
                </c:pt>
                <c:pt idx="193">
                  <c:v>923.52770567306573</c:v>
                </c:pt>
                <c:pt idx="194">
                  <c:v>930.1616817729149</c:v>
                </c:pt>
                <c:pt idx="195">
                  <c:v>936.77622002297608</c:v>
                </c:pt>
                <c:pt idx="196">
                  <c:v>943.39197904971638</c:v>
                </c:pt>
                <c:pt idx="197">
                  <c:v>950.01972904024478</c:v>
                </c:pt>
                <c:pt idx="198">
                  <c:v>956.65100039878416</c:v>
                </c:pt>
                <c:pt idx="199">
                  <c:v>963.28998549138419</c:v>
                </c:pt>
                <c:pt idx="200">
                  <c:v>969.95066972246059</c:v>
                </c:pt>
                <c:pt idx="201">
                  <c:v>976.61350269309571</c:v>
                </c:pt>
                <c:pt idx="202">
                  <c:v>983.25774499295801</c:v>
                </c:pt>
                <c:pt idx="203">
                  <c:v>989.88114030432155</c:v>
                </c:pt>
                <c:pt idx="204">
                  <c:v>996.48976087663459</c:v>
                </c:pt>
                <c:pt idx="205">
                  <c:v>1003.0745050409419</c:v>
                </c:pt>
                <c:pt idx="206">
                  <c:v>1009.6196908368421</c:v>
                </c:pt>
                <c:pt idx="207">
                  <c:v>1016.1378483648352</c:v>
                </c:pt>
                <c:pt idx="208">
                  <c:v>1022.6556648148348</c:v>
                </c:pt>
                <c:pt idx="209">
                  <c:v>1029.1670080835872</c:v>
                </c:pt>
                <c:pt idx="210">
                  <c:v>1035.6493353833541</c:v>
                </c:pt>
                <c:pt idx="211">
                  <c:v>1042.1136362874286</c:v>
                </c:pt>
                <c:pt idx="212">
                  <c:v>1048.5808158667485</c:v>
                </c:pt>
                <c:pt idx="213">
                  <c:v>1055.0675510783697</c:v>
                </c:pt>
                <c:pt idx="214">
                  <c:v>1061.5966038402503</c:v>
                </c:pt>
                <c:pt idx="215">
                  <c:v>1068.1844079486066</c:v>
                </c:pt>
                <c:pt idx="216">
                  <c:v>1074.7898281026689</c:v>
                </c:pt>
                <c:pt idx="217">
                  <c:v>1081.3963971445382</c:v>
                </c:pt>
                <c:pt idx="218">
                  <c:v>1087.9921096729111</c:v>
                </c:pt>
                <c:pt idx="219">
                  <c:v>1094.551976070353</c:v>
                </c:pt>
                <c:pt idx="220">
                  <c:v>1101.0854884379196</c:v>
                </c:pt>
                <c:pt idx="221">
                  <c:v>1107.5802689469479</c:v>
                </c:pt>
                <c:pt idx="222">
                  <c:v>1114.0347170317807</c:v>
                </c:pt>
                <c:pt idx="223">
                  <c:v>1120.4625961582385</c:v>
                </c:pt>
                <c:pt idx="224">
                  <c:v>1126.8671813331946</c:v>
                </c:pt>
                <c:pt idx="225">
                  <c:v>1133.2505294567338</c:v>
                </c:pt>
                <c:pt idx="226">
                  <c:v>1139.6172898551733</c:v>
                </c:pt>
                <c:pt idx="227">
                  <c:v>1145.9879775489621</c:v>
                </c:pt>
                <c:pt idx="228">
                  <c:v>1152.352882405979</c:v>
                </c:pt>
                <c:pt idx="229">
                  <c:v>1158.6940274439851</c:v>
                </c:pt>
                <c:pt idx="230">
                  <c:v>1165.0164681741535</c:v>
                </c:pt>
                <c:pt idx="231">
                  <c:v>1171.3141876360478</c:v>
                </c:pt>
                <c:pt idx="232">
                  <c:v>1177.5978371016301</c:v>
                </c:pt>
                <c:pt idx="233">
                  <c:v>1183.8732200271245</c:v>
                </c:pt>
                <c:pt idx="234">
                  <c:v>1190.1495763565717</c:v>
                </c:pt>
                <c:pt idx="235">
                  <c:v>1196.4179944341629</c:v>
                </c:pt>
                <c:pt idx="236">
                  <c:v>1202.6738704312222</c:v>
                </c:pt>
                <c:pt idx="237">
                  <c:v>1208.9268298112063</c:v>
                </c:pt>
                <c:pt idx="238">
                  <c:v>1215.1590401484518</c:v>
                </c:pt>
                <c:pt idx="239">
                  <c:v>1221.3819179320228</c:v>
                </c:pt>
                <c:pt idx="240">
                  <c:v>1227.6215237489382</c:v>
                </c:pt>
                <c:pt idx="241">
                  <c:v>1233.8910462023487</c:v>
                </c:pt>
                <c:pt idx="242">
                  <c:v>1240.1743456045619</c:v>
                </c:pt>
                <c:pt idx="243">
                  <c:v>1246.4779170894994</c:v>
                </c:pt>
                <c:pt idx="244">
                  <c:v>1252.8329114347491</c:v>
                </c:pt>
                <c:pt idx="245">
                  <c:v>1259.2369544283604</c:v>
                </c:pt>
                <c:pt idx="246">
                  <c:v>1265.6846893883437</c:v>
                </c:pt>
                <c:pt idx="247">
                  <c:v>1272.1937864587021</c:v>
                </c:pt>
                <c:pt idx="248">
                  <c:v>1278.7819747138501</c:v>
                </c:pt>
                <c:pt idx="249">
                  <c:v>1285.4444810942739</c:v>
                </c:pt>
                <c:pt idx="250">
                  <c:v>1292.1614596432273</c:v>
                </c:pt>
                <c:pt idx="251">
                  <c:v>1298.9210049831424</c:v>
                </c:pt>
                <c:pt idx="252">
                  <c:v>1305.7519756695172</c:v>
                </c:pt>
                <c:pt idx="253">
                  <c:v>1312.6515236024529</c:v>
                </c:pt>
                <c:pt idx="254">
                  <c:v>1319.5838237614848</c:v>
                </c:pt>
                <c:pt idx="255">
                  <c:v>1326.5334652562033</c:v>
                </c:pt>
                <c:pt idx="256">
                  <c:v>1333.5013646732809</c:v>
                </c:pt>
                <c:pt idx="257">
                  <c:v>1340.4966322762668</c:v>
                </c:pt>
                <c:pt idx="258">
                  <c:v>1347.5016820104647</c:v>
                </c:pt>
                <c:pt idx="259">
                  <c:v>1354.4995171603487</c:v>
                </c:pt>
                <c:pt idx="260">
                  <c:v>1361.4860304212509</c:v>
                </c:pt>
                <c:pt idx="261">
                  <c:v>1368.4731288935207</c:v>
                </c:pt>
                <c:pt idx="262">
                  <c:v>1375.4782131384031</c:v>
                </c:pt>
                <c:pt idx="263">
                  <c:v>1382.5276053143195</c:v>
                </c:pt>
                <c:pt idx="264">
                  <c:v>1389.6136517138718</c:v>
                </c:pt>
                <c:pt idx="265">
                  <c:v>1396.6894920080001</c:v>
                </c:pt>
                <c:pt idx="266">
                  <c:v>1403.7537482641685</c:v>
                </c:pt>
                <c:pt idx="267">
                  <c:v>1411.5506147558756</c:v>
                </c:pt>
                <c:pt idx="268">
                  <c:v>1424.1016769174369</c:v>
                </c:pt>
                <c:pt idx="269">
                  <c:v>1438.034401032231</c:v>
                </c:pt>
                <c:pt idx="270">
                  <c:v>1445.2036124640777</c:v>
                </c:pt>
                <c:pt idx="271">
                  <c:v>1459.2147039400209</c:v>
                </c:pt>
                <c:pt idx="272">
                  <c:v>1473.0500568254861</c:v>
                </c:pt>
                <c:pt idx="273">
                  <c:v>1479.5485302151728</c:v>
                </c:pt>
                <c:pt idx="274">
                  <c:v>1486.1580249687618</c:v>
                </c:pt>
                <c:pt idx="275">
                  <c:v>1492.6406767395715</c:v>
                </c:pt>
                <c:pt idx="276">
                  <c:v>1499.0349492964624</c:v>
                </c:pt>
                <c:pt idx="277">
                  <c:v>1505.4214167773673</c:v>
                </c:pt>
                <c:pt idx="278">
                  <c:v>1511.6596832824882</c:v>
                </c:pt>
                <c:pt idx="279">
                  <c:v>1517.5860036028221</c:v>
                </c:pt>
                <c:pt idx="280">
                  <c:v>1523.3092544698691</c:v>
                </c:pt>
                <c:pt idx="281">
                  <c:v>1533.9301059065956</c:v>
                </c:pt>
                <c:pt idx="282">
                  <c:v>1543.8703961433102</c:v>
                </c:pt>
                <c:pt idx="283">
                  <c:v>1553.6086812634069</c:v>
                </c:pt>
                <c:pt idx="284">
                  <c:v>1563.0370143300211</c:v>
                </c:pt>
                <c:pt idx="285">
                  <c:v>1572.7529471448634</c:v>
                </c:pt>
                <c:pt idx="286">
                  <c:v>1582.3986517198171</c:v>
                </c:pt>
                <c:pt idx="287">
                  <c:v>1591.9109201385272</c:v>
                </c:pt>
                <c:pt idx="288">
                  <c:v>1601.4386891893816</c:v>
                </c:pt>
                <c:pt idx="289">
                  <c:v>1610.9920896032775</c:v>
                </c:pt>
                <c:pt idx="290">
                  <c:v>1620.6821647027164</c:v>
                </c:pt>
                <c:pt idx="291">
                  <c:v>1630.4868583212485</c:v>
                </c:pt>
                <c:pt idx="292">
                  <c:v>1640.1914742506428</c:v>
                </c:pt>
                <c:pt idx="293">
                  <c:v>1649.997252700387</c:v>
                </c:pt>
                <c:pt idx="294">
                  <c:v>1660.0196965815844</c:v>
                </c:pt>
                <c:pt idx="295">
                  <c:v>1670.5079040298533</c:v>
                </c:pt>
                <c:pt idx="296">
                  <c:v>1675.8026245651479</c:v>
                </c:pt>
                <c:pt idx="297">
                  <c:v>1681.015907038174</c:v>
                </c:pt>
                <c:pt idx="298">
                  <c:v>1692.0005841584309</c:v>
                </c:pt>
                <c:pt idx="299">
                  <c:v>1703.6775027774154</c:v>
                </c:pt>
                <c:pt idx="300">
                  <c:v>1716.0180719117877</c:v>
                </c:pt>
                <c:pt idx="301">
                  <c:v>1722.3197262890199</c:v>
                </c:pt>
                <c:pt idx="302">
                  <c:v>1728.2881054147849</c:v>
                </c:pt>
                <c:pt idx="303">
                  <c:v>1734.4232857473539</c:v>
                </c:pt>
                <c:pt idx="304">
                  <c:v>1740.5430180915257</c:v>
                </c:pt>
                <c:pt idx="305">
                  <c:v>1746.7996477333099</c:v>
                </c:pt>
                <c:pt idx="306">
                  <c:v>1753.3186591799094</c:v>
                </c:pt>
                <c:pt idx="307">
                  <c:v>1767.2009837041244</c:v>
                </c:pt>
                <c:pt idx="308">
                  <c:v>1781.5232138452893</c:v>
                </c:pt>
                <c:pt idx="309">
                  <c:v>1796.63513056181</c:v>
                </c:pt>
                <c:pt idx="310">
                  <c:v>1812.6018826913669</c:v>
                </c:pt>
                <c:pt idx="311">
                  <c:v>1820.8535527347565</c:v>
                </c:pt>
                <c:pt idx="312">
                  <c:v>1828.8164046314812</c:v>
                </c:pt>
                <c:pt idx="313">
                  <c:v>1836.9971838677332</c:v>
                </c:pt>
                <c:pt idx="314">
                  <c:v>1845.2372703431324</c:v>
                </c:pt>
                <c:pt idx="315">
                  <c:v>1853.6428175673861</c:v>
                </c:pt>
                <c:pt idx="316">
                  <c:v>1862.2757380838825</c:v>
                </c:pt>
                <c:pt idx="317">
                  <c:v>1879.6859905902099</c:v>
                </c:pt>
                <c:pt idx="318">
                  <c:v>1897.3958267975852</c:v>
                </c:pt>
                <c:pt idx="319">
                  <c:v>1915.2341973607054</c:v>
                </c:pt>
                <c:pt idx="320">
                  <c:v>1933.6828861433592</c:v>
                </c:pt>
                <c:pt idx="321">
                  <c:v>1942.6947967168956</c:v>
                </c:pt>
                <c:pt idx="322">
                  <c:v>1951.8480360259748</c:v>
                </c:pt>
                <c:pt idx="323">
                  <c:v>1961.1453101243276</c:v>
                </c:pt>
                <c:pt idx="324">
                  <c:v>1970.2789390950227</c:v>
                </c:pt>
                <c:pt idx="325">
                  <c:v>1979.3640913289119</c:v>
                </c:pt>
                <c:pt idx="326">
                  <c:v>1988.5494057545091</c:v>
                </c:pt>
                <c:pt idx="327">
                  <c:v>1997.6620820539317</c:v>
                </c:pt>
                <c:pt idx="328">
                  <c:v>2007.0202041125224</c:v>
                </c:pt>
                <c:pt idx="329">
                  <c:v>2016.2061312671244</c:v>
                </c:pt>
                <c:pt idx="330">
                  <c:v>2025.1716032833513</c:v>
                </c:pt>
                <c:pt idx="331">
                  <c:v>2034.1869047577563</c:v>
                </c:pt>
                <c:pt idx="332">
                  <c:v>2043.5107462766152</c:v>
                </c:pt>
                <c:pt idx="333">
                  <c:v>2052.8242469334118</c:v>
                </c:pt>
                <c:pt idx="334">
                  <c:v>2061.8834480966966</c:v>
                </c:pt>
                <c:pt idx="335">
                  <c:v>2070.9589249517353</c:v>
                </c:pt>
                <c:pt idx="336">
                  <c:v>2080.0150242709828</c:v>
                </c:pt>
                <c:pt idx="337">
                  <c:v>2089.3357797611343</c:v>
                </c:pt>
                <c:pt idx="338">
                  <c:v>2098.6623051262859</c:v>
                </c:pt>
                <c:pt idx="339">
                  <c:v>2107.7043042855353</c:v>
                </c:pt>
                <c:pt idx="340">
                  <c:v>2116.8425175768725</c:v>
                </c:pt>
                <c:pt idx="341">
                  <c:v>2125.9940465177829</c:v>
                </c:pt>
                <c:pt idx="342">
                  <c:v>2135.1096567697159</c:v>
                </c:pt>
                <c:pt idx="343">
                  <c:v>2144.4275892952896</c:v>
                </c:pt>
                <c:pt idx="344">
                  <c:v>2153.4053202574337</c:v>
                </c:pt>
                <c:pt idx="345">
                  <c:v>2162.5020747576182</c:v>
                </c:pt>
                <c:pt idx="346">
                  <c:v>2171.5573204705629</c:v>
                </c:pt>
                <c:pt idx="347">
                  <c:v>2180.8619924918489</c:v>
                </c:pt>
                <c:pt idx="348">
                  <c:v>2189.9856900856857</c:v>
                </c:pt>
                <c:pt idx="349">
                  <c:v>2198.835930797527</c:v>
                </c:pt>
              </c:numCache>
            </c:numRef>
          </c:xVal>
          <c:yVal>
            <c:numRef>
              <c:f>Данные!$AA$8:$AA$10268</c:f>
              <c:numCache>
                <c:formatCode>0.00</c:formatCode>
                <c:ptCount val="10261"/>
                <c:pt idx="0" formatCode="General">
                  <c:v>105.54</c:v>
                </c:pt>
                <c:pt idx="1">
                  <c:v>95.540058348030868</c:v>
                </c:pt>
                <c:pt idx="2">
                  <c:v>85.54010731618186</c:v>
                </c:pt>
                <c:pt idx="3">
                  <c:v>75.540135081148833</c:v>
                </c:pt>
                <c:pt idx="4">
                  <c:v>65.54017952031441</c:v>
                </c:pt>
                <c:pt idx="5">
                  <c:v>55.540243253835911</c:v>
                </c:pt>
                <c:pt idx="6">
                  <c:v>45.540407332675343</c:v>
                </c:pt>
                <c:pt idx="7">
                  <c:v>35.540676022895354</c:v>
                </c:pt>
                <c:pt idx="8">
                  <c:v>25.541156147698032</c:v>
                </c:pt>
                <c:pt idx="9">
                  <c:v>15.543479890914398</c:v>
                </c:pt>
                <c:pt idx="10">
                  <c:v>5.5502021346981394</c:v>
                </c:pt>
                <c:pt idx="11">
                  <c:v>-4.4375373411124457</c:v>
                </c:pt>
                <c:pt idx="12">
                  <c:v>-14.417662547055471</c:v>
                </c:pt>
                <c:pt idx="13">
                  <c:v>-24.38940748628572</c:v>
                </c:pt>
                <c:pt idx="14">
                  <c:v>-34.352583258986144</c:v>
                </c:pt>
                <c:pt idx="15">
                  <c:v>-44.304967634526591</c:v>
                </c:pt>
                <c:pt idx="16">
                  <c:v>-54.247017663067894</c:v>
                </c:pt>
                <c:pt idx="17">
                  <c:v>-64.178576224397275</c:v>
                </c:pt>
                <c:pt idx="18">
                  <c:v>-74.094178094683386</c:v>
                </c:pt>
                <c:pt idx="19">
                  <c:v>-83.991636745052162</c:v>
                </c:pt>
                <c:pt idx="20">
                  <c:v>-93.87171689409881</c:v>
                </c:pt>
                <c:pt idx="21">
                  <c:v>-103.7348245137474</c:v>
                </c:pt>
                <c:pt idx="22">
                  <c:v>-113.57967090595936</c:v>
                </c:pt>
                <c:pt idx="23">
                  <c:v>-123.3995138535273</c:v>
                </c:pt>
                <c:pt idx="24">
                  <c:v>-133.19096015458427</c:v>
                </c:pt>
                <c:pt idx="25">
                  <c:v>-142.95250680813535</c:v>
                </c:pt>
                <c:pt idx="26">
                  <c:v>-152.68281953577434</c:v>
                </c:pt>
                <c:pt idx="27">
                  <c:v>-162.38679755574276</c:v>
                </c:pt>
                <c:pt idx="28">
                  <c:v>-172.07370451900312</c:v>
                </c:pt>
                <c:pt idx="29">
                  <c:v>-181.74858637279249</c:v>
                </c:pt>
                <c:pt idx="30">
                  <c:v>-191.40986148056282</c:v>
                </c:pt>
                <c:pt idx="31">
                  <c:v>-201.05403286612659</c:v>
                </c:pt>
                <c:pt idx="32">
                  <c:v>-210.67809255479284</c:v>
                </c:pt>
                <c:pt idx="33">
                  <c:v>-220.27733032620432</c:v>
                </c:pt>
                <c:pt idx="34">
                  <c:v>-229.84592385162921</c:v>
                </c:pt>
                <c:pt idx="35">
                  <c:v>-239.37855586885593</c:v>
                </c:pt>
                <c:pt idx="36">
                  <c:v>-248.86999468828458</c:v>
                </c:pt>
                <c:pt idx="37">
                  <c:v>-258.32028305665466</c:v>
                </c:pt>
                <c:pt idx="38">
                  <c:v>-267.72604689274885</c:v>
                </c:pt>
                <c:pt idx="39">
                  <c:v>-277.07385856571597</c:v>
                </c:pt>
                <c:pt idx="40">
                  <c:v>-286.3514189897989</c:v>
                </c:pt>
                <c:pt idx="41">
                  <c:v>-295.55668656627415</c:v>
                </c:pt>
                <c:pt idx="42">
                  <c:v>-304.69844699574185</c:v>
                </c:pt>
                <c:pt idx="43">
                  <c:v>-313.77205464787505</c:v>
                </c:pt>
                <c:pt idx="44">
                  <c:v>-322.77555103043096</c:v>
                </c:pt>
                <c:pt idx="45">
                  <c:v>-331.71269447052396</c:v>
                </c:pt>
                <c:pt idx="46">
                  <c:v>-340.57260017490944</c:v>
                </c:pt>
                <c:pt idx="47">
                  <c:v>-349.35149171205865</c:v>
                </c:pt>
                <c:pt idx="48">
                  <c:v>-358.05108771310063</c:v>
                </c:pt>
                <c:pt idx="49">
                  <c:v>-366.69381911924205</c:v>
                </c:pt>
                <c:pt idx="50">
                  <c:v>-375.3171887253053</c:v>
                </c:pt>
                <c:pt idx="51">
                  <c:v>-383.94320985796747</c:v>
                </c:pt>
                <c:pt idx="52">
                  <c:v>-392.58068327724106</c:v>
                </c:pt>
                <c:pt idx="53">
                  <c:v>-401.2396503781228</c:v>
                </c:pt>
                <c:pt idx="54">
                  <c:v>-409.92250050648278</c:v>
                </c:pt>
                <c:pt idx="55">
                  <c:v>-418.61486494660932</c:v>
                </c:pt>
                <c:pt idx="56">
                  <c:v>-427.30117812494979</c:v>
                </c:pt>
                <c:pt idx="57">
                  <c:v>-435.97231592151769</c:v>
                </c:pt>
                <c:pt idx="58">
                  <c:v>-444.64215288684085</c:v>
                </c:pt>
                <c:pt idx="59">
                  <c:v>-453.31155335705222</c:v>
                </c:pt>
                <c:pt idx="60">
                  <c:v>-461.96307064938566</c:v>
                </c:pt>
                <c:pt idx="61">
                  <c:v>-470.59217030288045</c:v>
                </c:pt>
                <c:pt idx="62">
                  <c:v>-479.19825197393646</c:v>
                </c:pt>
                <c:pt idx="63">
                  <c:v>-487.77979983095776</c:v>
                </c:pt>
                <c:pt idx="64">
                  <c:v>-496.3334341532389</c:v>
                </c:pt>
                <c:pt idx="65">
                  <c:v>-504.86666865821718</c:v>
                </c:pt>
                <c:pt idx="66">
                  <c:v>-513.39079152521765</c:v>
                </c:pt>
                <c:pt idx="67">
                  <c:v>-521.91901699516643</c:v>
                </c:pt>
                <c:pt idx="68">
                  <c:v>-530.45589030884173</c:v>
                </c:pt>
                <c:pt idx="69">
                  <c:v>-538.99911762825388</c:v>
                </c:pt>
                <c:pt idx="70">
                  <c:v>-547.55004747354849</c:v>
                </c:pt>
                <c:pt idx="71">
                  <c:v>-556.11316570352255</c:v>
                </c:pt>
                <c:pt idx="72">
                  <c:v>-564.69157111585764</c:v>
                </c:pt>
                <c:pt idx="73">
                  <c:v>-573.26954002159016</c:v>
                </c:pt>
                <c:pt idx="74">
                  <c:v>-581.83495552102613</c:v>
                </c:pt>
                <c:pt idx="75">
                  <c:v>-590.38509033220816</c:v>
                </c:pt>
                <c:pt idx="76">
                  <c:v>-598.92296088339424</c:v>
                </c:pt>
                <c:pt idx="77">
                  <c:v>-607.45303153675434</c:v>
                </c:pt>
                <c:pt idx="78">
                  <c:v>-615.96806489901098</c:v>
                </c:pt>
                <c:pt idx="79">
                  <c:v>-624.44763608141523</c:v>
                </c:pt>
                <c:pt idx="80">
                  <c:v>-632.8735350436209</c:v>
                </c:pt>
                <c:pt idx="81">
                  <c:v>-641.24974753058314</c:v>
                </c:pt>
                <c:pt idx="82">
                  <c:v>-649.57263256841088</c:v>
                </c:pt>
                <c:pt idx="83">
                  <c:v>-657.83702473217977</c:v>
                </c:pt>
                <c:pt idx="84">
                  <c:v>-666.05248634916222</c:v>
                </c:pt>
                <c:pt idx="85">
                  <c:v>-674.2330684525657</c:v>
                </c:pt>
                <c:pt idx="86">
                  <c:v>-682.38745532718053</c:v>
                </c:pt>
                <c:pt idx="87">
                  <c:v>-690.51190313683003</c:v>
                </c:pt>
                <c:pt idx="88">
                  <c:v>-698.59488618238174</c:v>
                </c:pt>
                <c:pt idx="89">
                  <c:v>-706.6324106108184</c:v>
                </c:pt>
                <c:pt idx="90">
                  <c:v>-714.62033762334443</c:v>
                </c:pt>
                <c:pt idx="91">
                  <c:v>-722.52880483449098</c:v>
                </c:pt>
                <c:pt idx="92">
                  <c:v>-730.33251451007504</c:v>
                </c:pt>
                <c:pt idx="93">
                  <c:v>-738.03371894862698</c:v>
                </c:pt>
                <c:pt idx="94">
                  <c:v>-745.62979163210605</c:v>
                </c:pt>
                <c:pt idx="95">
                  <c:v>-753.1424407352913</c:v>
                </c:pt>
                <c:pt idx="96">
                  <c:v>-760.58616465489024</c:v>
                </c:pt>
                <c:pt idx="97">
                  <c:v>-767.93466384625879</c:v>
                </c:pt>
                <c:pt idx="98">
                  <c:v>-775.14301702037255</c:v>
                </c:pt>
                <c:pt idx="99">
                  <c:v>-782.17056702362277</c:v>
                </c:pt>
                <c:pt idx="100">
                  <c:v>-789.04454848780415</c:v>
                </c:pt>
                <c:pt idx="101">
                  <c:v>-795.83382526327568</c:v>
                </c:pt>
                <c:pt idx="102">
                  <c:v>-802.58522532819984</c:v>
                </c:pt>
                <c:pt idx="103">
                  <c:v>-809.31341780393564</c:v>
                </c:pt>
                <c:pt idx="104">
                  <c:v>-816.02350840930296</c:v>
                </c:pt>
                <c:pt idx="105">
                  <c:v>-822.70832216396241</c:v>
                </c:pt>
                <c:pt idx="106">
                  <c:v>-829.35736392290835</c:v>
                </c:pt>
                <c:pt idx="107">
                  <c:v>-835.9776812454113</c:v>
                </c:pt>
                <c:pt idx="108">
                  <c:v>-842.62864945022102</c:v>
                </c:pt>
                <c:pt idx="109">
                  <c:v>-849.34971634726514</c:v>
                </c:pt>
                <c:pt idx="110">
                  <c:v>-856.12296174153016</c:v>
                </c:pt>
                <c:pt idx="111">
                  <c:v>-863.00823258073615</c:v>
                </c:pt>
                <c:pt idx="112">
                  <c:v>-870.03281132259906</c:v>
                </c:pt>
                <c:pt idx="113">
                  <c:v>-877.15852211941751</c:v>
                </c:pt>
                <c:pt idx="114">
                  <c:v>-884.37969758985673</c:v>
                </c:pt>
                <c:pt idx="115">
                  <c:v>-891.65563568053483</c:v>
                </c:pt>
                <c:pt idx="116">
                  <c:v>-898.93336145530964</c:v>
                </c:pt>
                <c:pt idx="117">
                  <c:v>-906.1798796942627</c:v>
                </c:pt>
                <c:pt idx="118">
                  <c:v>-913.39083790675454</c:v>
                </c:pt>
                <c:pt idx="119">
                  <c:v>-920.57696030442844</c:v>
                </c:pt>
                <c:pt idx="120">
                  <c:v>-927.73390093745547</c:v>
                </c:pt>
                <c:pt idx="121">
                  <c:v>-934.86640456123405</c:v>
                </c:pt>
                <c:pt idx="122">
                  <c:v>-941.97869082191983</c:v>
                </c:pt>
                <c:pt idx="123">
                  <c:v>-949.06269968510924</c:v>
                </c:pt>
                <c:pt idx="124">
                  <c:v>-956.12944695098145</c:v>
                </c:pt>
                <c:pt idx="125">
                  <c:v>-963.19125247725015</c:v>
                </c:pt>
                <c:pt idx="126">
                  <c:v>-970.25058651606059</c:v>
                </c:pt>
                <c:pt idx="127">
                  <c:v>-977.29630486606038</c:v>
                </c:pt>
                <c:pt idx="128">
                  <c:v>-984.28854715518059</c:v>
                </c:pt>
                <c:pt idx="129">
                  <c:v>-991.21752731973743</c:v>
                </c:pt>
                <c:pt idx="130">
                  <c:v>-998.09536039495811</c:v>
                </c:pt>
                <c:pt idx="131">
                  <c:v>-1004.9306459397869</c:v>
                </c:pt>
                <c:pt idx="132">
                  <c:v>-1011.7416964947934</c:v>
                </c:pt>
                <c:pt idx="133">
                  <c:v>-1018.5386805026394</c:v>
                </c:pt>
                <c:pt idx="134">
                  <c:v>-1025.3074398276576</c:v>
                </c:pt>
                <c:pt idx="135">
                  <c:v>-1032.04144129464</c:v>
                </c:pt>
                <c:pt idx="136">
                  <c:v>-1038.7528285182543</c:v>
                </c:pt>
                <c:pt idx="137">
                  <c:v>-1045.4402425600281</c:v>
                </c:pt>
                <c:pt idx="138">
                  <c:v>-1052.0971015031494</c:v>
                </c:pt>
                <c:pt idx="139">
                  <c:v>-1058.7572131111544</c:v>
                </c:pt>
                <c:pt idx="140">
                  <c:v>-1065.4478771654076</c:v>
                </c:pt>
                <c:pt idx="141">
                  <c:v>-1072.168309622695</c:v>
                </c:pt>
                <c:pt idx="142">
                  <c:v>-1078.9422315858099</c:v>
                </c:pt>
                <c:pt idx="143">
                  <c:v>-1085.773726355814</c:v>
                </c:pt>
                <c:pt idx="144">
                  <c:v>-1092.6401832325048</c:v>
                </c:pt>
                <c:pt idx="145">
                  <c:v>-1099.5243887246966</c:v>
                </c:pt>
                <c:pt idx="146">
                  <c:v>-1106.4079332327194</c:v>
                </c:pt>
                <c:pt idx="147">
                  <c:v>-1113.2807100552413</c:v>
                </c:pt>
                <c:pt idx="148">
                  <c:v>-1120.1566555147774</c:v>
                </c:pt>
                <c:pt idx="149">
                  <c:v>-1127.0421111032863</c:v>
                </c:pt>
                <c:pt idx="150">
                  <c:v>-1133.9332511140578</c:v>
                </c:pt>
                <c:pt idx="151">
                  <c:v>-1140.8256545602328</c:v>
                </c:pt>
                <c:pt idx="152">
                  <c:v>-1147.7072991731468</c:v>
                </c:pt>
                <c:pt idx="153">
                  <c:v>-1154.5750044766919</c:v>
                </c:pt>
                <c:pt idx="154">
                  <c:v>-1161.4331875318546</c:v>
                </c:pt>
                <c:pt idx="155">
                  <c:v>-1168.2951793548427</c:v>
                </c:pt>
                <c:pt idx="156">
                  <c:v>-1175.1647882833499</c:v>
                </c:pt>
                <c:pt idx="157">
                  <c:v>-1182.0223341787726</c:v>
                </c:pt>
                <c:pt idx="158">
                  <c:v>-1188.8588981265775</c:v>
                </c:pt>
                <c:pt idx="159">
                  <c:v>-1195.6782431775418</c:v>
                </c:pt>
                <c:pt idx="160">
                  <c:v>-1202.4688036736106</c:v>
                </c:pt>
                <c:pt idx="161">
                  <c:v>-1209.2118187935753</c:v>
                </c:pt>
                <c:pt idx="162">
                  <c:v>-1215.9141378494392</c:v>
                </c:pt>
                <c:pt idx="163">
                  <c:v>-1222.5950603711958</c:v>
                </c:pt>
                <c:pt idx="164">
                  <c:v>-1229.2538985911604</c:v>
                </c:pt>
                <c:pt idx="165">
                  <c:v>-1235.893160649932</c:v>
                </c:pt>
                <c:pt idx="166">
                  <c:v>-1242.5134735016945</c:v>
                </c:pt>
                <c:pt idx="167">
                  <c:v>-1249.1167702176872</c:v>
                </c:pt>
                <c:pt idx="168">
                  <c:v>-1255.7233403261339</c:v>
                </c:pt>
                <c:pt idx="169">
                  <c:v>-1262.3272898648547</c:v>
                </c:pt>
                <c:pt idx="170">
                  <c:v>-1268.9253402040883</c:v>
                </c:pt>
                <c:pt idx="171">
                  <c:v>-1275.5003966749707</c:v>
                </c:pt>
                <c:pt idx="172">
                  <c:v>-1282.0101006849752</c:v>
                </c:pt>
                <c:pt idx="173">
                  <c:v>-1288.4533276574457</c:v>
                </c:pt>
                <c:pt idx="174">
                  <c:v>-1294.89121850263</c:v>
                </c:pt>
                <c:pt idx="175">
                  <c:v>-1301.3464621565884</c:v>
                </c:pt>
                <c:pt idx="176">
                  <c:v>-1307.8402580001607</c:v>
                </c:pt>
                <c:pt idx="177">
                  <c:v>-1314.4238248790159</c:v>
                </c:pt>
                <c:pt idx="178">
                  <c:v>-1321.0572116996134</c:v>
                </c:pt>
                <c:pt idx="179">
                  <c:v>-1327.7452204365059</c:v>
                </c:pt>
                <c:pt idx="180">
                  <c:v>-1334.5306923534681</c:v>
                </c:pt>
                <c:pt idx="181">
                  <c:v>-1341.3755237631469</c:v>
                </c:pt>
                <c:pt idx="182">
                  <c:v>-1348.2273524140985</c:v>
                </c:pt>
                <c:pt idx="183">
                  <c:v>-1355.05817720593</c:v>
                </c:pt>
                <c:pt idx="184">
                  <c:v>-1361.8768920038131</c:v>
                </c:pt>
                <c:pt idx="185">
                  <c:v>-1368.6789789035934</c:v>
                </c:pt>
                <c:pt idx="186">
                  <c:v>-1375.4554461422497</c:v>
                </c:pt>
                <c:pt idx="187">
                  <c:v>-1382.2061942643372</c:v>
                </c:pt>
                <c:pt idx="188">
                  <c:v>-1388.9317991114688</c:v>
                </c:pt>
                <c:pt idx="189">
                  <c:v>-1395.6386539546697</c:v>
                </c:pt>
                <c:pt idx="190">
                  <c:v>-1402.3364425799437</c:v>
                </c:pt>
                <c:pt idx="191">
                  <c:v>-1409.0646267957961</c:v>
                </c:pt>
                <c:pt idx="192">
                  <c:v>-1415.8263224781456</c:v>
                </c:pt>
                <c:pt idx="193">
                  <c:v>-1422.6239286861173</c:v>
                </c:pt>
                <c:pt idx="194">
                  <c:v>-1429.464305480667</c:v>
                </c:pt>
                <c:pt idx="195">
                  <c:v>-1436.3218558165208</c:v>
                </c:pt>
                <c:pt idx="196">
                  <c:v>-1443.1705037070842</c:v>
                </c:pt>
                <c:pt idx="197">
                  <c:v>-1449.9962309946118</c:v>
                </c:pt>
                <c:pt idx="198">
                  <c:v>-1456.8091912004713</c:v>
                </c:pt>
                <c:pt idx="199">
                  <c:v>-1463.6048835731519</c:v>
                </c:pt>
                <c:pt idx="200">
                  <c:v>-1470.3633500896735</c:v>
                </c:pt>
                <c:pt idx="201">
                  <c:v>-1477.1102379385916</c:v>
                </c:pt>
                <c:pt idx="202">
                  <c:v>-1483.8725720226153</c:v>
                </c:pt>
                <c:pt idx="203">
                  <c:v>-1490.6503203586344</c:v>
                </c:pt>
                <c:pt idx="204">
                  <c:v>-1497.4428129813264</c:v>
                </c:pt>
                <c:pt idx="205">
                  <c:v>-1504.2736163966088</c:v>
                </c:pt>
                <c:pt idx="206">
                  <c:v>-1511.1653778699181</c:v>
                </c:pt>
                <c:pt idx="207">
                  <c:v>-1518.1075651781819</c:v>
                </c:pt>
                <c:pt idx="208">
                  <c:v>-1525.062929457416</c:v>
                </c:pt>
                <c:pt idx="209">
                  <c:v>-1532.0339432891133</c:v>
                </c:pt>
                <c:pt idx="210">
                  <c:v>-1539.0374364124827</c:v>
                </c:pt>
                <c:pt idx="211">
                  <c:v>-1546.0602092255847</c:v>
                </c:pt>
                <c:pt idx="212">
                  <c:v>-1553.1165496110491</c:v>
                </c:pt>
                <c:pt idx="213">
                  <c:v>-1560.1900943037854</c:v>
                </c:pt>
                <c:pt idx="214">
                  <c:v>-1567.2594576748304</c:v>
                </c:pt>
                <c:pt idx="215">
                  <c:v>-1574.3188549342121</c:v>
                </c:pt>
                <c:pt idx="216">
                  <c:v>-1581.3794228480415</c:v>
                </c:pt>
                <c:pt idx="217">
                  <c:v>-1588.4387541175931</c:v>
                </c:pt>
                <c:pt idx="218">
                  <c:v>-1595.5030334159758</c:v>
                </c:pt>
                <c:pt idx="219">
                  <c:v>-1602.5932061405258</c:v>
                </c:pt>
                <c:pt idx="220">
                  <c:v>-1609.7030415965535</c:v>
                </c:pt>
                <c:pt idx="221">
                  <c:v>-1616.8483630560397</c:v>
                </c:pt>
                <c:pt idx="222">
                  <c:v>-1624.0369042517084</c:v>
                </c:pt>
                <c:pt idx="223">
                  <c:v>-1631.2490755621338</c:v>
                </c:pt>
                <c:pt idx="224">
                  <c:v>-1638.4715147006787</c:v>
                </c:pt>
                <c:pt idx="225">
                  <c:v>-1645.7036014796154</c:v>
                </c:pt>
                <c:pt idx="226">
                  <c:v>-1652.9387073778371</c:v>
                </c:pt>
                <c:pt idx="227">
                  <c:v>-1660.1551008262891</c:v>
                </c:pt>
                <c:pt idx="228">
                  <c:v>-1667.3606276186965</c:v>
                </c:pt>
                <c:pt idx="229">
                  <c:v>-1674.5794360906214</c:v>
                </c:pt>
                <c:pt idx="230">
                  <c:v>-1681.8127256223986</c:v>
                </c:pt>
                <c:pt idx="231">
                  <c:v>-1689.064663972762</c:v>
                </c:pt>
                <c:pt idx="232">
                  <c:v>-1696.3274120625133</c:v>
                </c:pt>
                <c:pt idx="233">
                  <c:v>-1703.5979514232579</c:v>
                </c:pt>
                <c:pt idx="234">
                  <c:v>-1710.8744879135149</c:v>
                </c:pt>
                <c:pt idx="235">
                  <c:v>-1718.1582029588658</c:v>
                </c:pt>
                <c:pt idx="236">
                  <c:v>-1725.4460958626798</c:v>
                </c:pt>
                <c:pt idx="237">
                  <c:v>-1732.7339891828501</c:v>
                </c:pt>
                <c:pt idx="238">
                  <c:v>-1740.0344246831319</c:v>
                </c:pt>
                <c:pt idx="239">
                  <c:v>-1747.3294906574704</c:v>
                </c:pt>
                <c:pt idx="240">
                  <c:v>-1754.594031764763</c:v>
                </c:pt>
                <c:pt idx="241">
                  <c:v>-1761.8224901123053</c:v>
                </c:pt>
                <c:pt idx="242">
                  <c:v>-1769.0406972407966</c:v>
                </c:pt>
                <c:pt idx="243">
                  <c:v>-1776.2371076559107</c:v>
                </c:pt>
                <c:pt idx="244">
                  <c:v>-1783.3842779660636</c:v>
                </c:pt>
                <c:pt idx="245">
                  <c:v>-1790.4848884891076</c:v>
                </c:pt>
                <c:pt idx="246">
                  <c:v>-1797.5318321082868</c:v>
                </c:pt>
                <c:pt idx="247">
                  <c:v>-1804.4977970261491</c:v>
                </c:pt>
                <c:pt idx="248">
                  <c:v>-1811.352740646483</c:v>
                </c:pt>
                <c:pt idx="249">
                  <c:v>-1818.1079633088698</c:v>
                </c:pt>
                <c:pt idx="250">
                  <c:v>-1824.7934152085202</c:v>
                </c:pt>
                <c:pt idx="251">
                  <c:v>-1831.4267910314068</c:v>
                </c:pt>
                <c:pt idx="252">
                  <c:v>-1837.982061828526</c:v>
                </c:pt>
                <c:pt idx="253">
                  <c:v>-1844.4659165950302</c:v>
                </c:pt>
                <c:pt idx="254">
                  <c:v>-1850.9265007020526</c:v>
                </c:pt>
                <c:pt idx="255">
                  <c:v>-1857.3717415068777</c:v>
                </c:pt>
                <c:pt idx="256">
                  <c:v>-1863.7808708818238</c:v>
                </c:pt>
                <c:pt idx="257">
                  <c:v>-1870.1335646730176</c:v>
                </c:pt>
                <c:pt idx="258">
                  <c:v>-1876.461969159111</c:v>
                </c:pt>
                <c:pt idx="259">
                  <c:v>-1882.8085998022962</c:v>
                </c:pt>
                <c:pt idx="260">
                  <c:v>-1889.1700583924244</c:v>
                </c:pt>
                <c:pt idx="261">
                  <c:v>-1895.5085966842714</c:v>
                </c:pt>
                <c:pt idx="262">
                  <c:v>-1901.7882286618651</c:v>
                </c:pt>
                <c:pt idx="263">
                  <c:v>-1908.0010671988828</c:v>
                </c:pt>
                <c:pt idx="264">
                  <c:v>-1914.1899591229605</c:v>
                </c:pt>
                <c:pt idx="265">
                  <c:v>-1920.4075835736051</c:v>
                </c:pt>
                <c:pt idx="266">
                  <c:v>-1926.6518383852285</c:v>
                </c:pt>
                <c:pt idx="267">
                  <c:v>-1933.504754329168</c:v>
                </c:pt>
                <c:pt idx="268">
                  <c:v>-1943.8540506762288</c:v>
                </c:pt>
                <c:pt idx="269">
                  <c:v>-1954.5797974578581</c:v>
                </c:pt>
                <c:pt idx="270">
                  <c:v>-1960.0407752157475</c:v>
                </c:pt>
                <c:pt idx="271">
                  <c:v>-1971.0695721779935</c:v>
                </c:pt>
                <c:pt idx="272">
                  <c:v>-1982.8911452832767</c:v>
                </c:pt>
                <c:pt idx="273">
                  <c:v>-1988.8718071393318</c:v>
                </c:pt>
                <c:pt idx="274">
                  <c:v>-1995.1653578802675</c:v>
                </c:pt>
                <c:pt idx="275">
                  <c:v>-2001.4884736407471</c:v>
                </c:pt>
                <c:pt idx="276">
                  <c:v>-2007.921425558729</c:v>
                </c:pt>
                <c:pt idx="277">
                  <c:v>-2014.618437428604</c:v>
                </c:pt>
                <c:pt idx="278">
                  <c:v>-2021.5003466560452</c:v>
                </c:pt>
                <c:pt idx="279">
                  <c:v>-2028.5169786122756</c:v>
                </c:pt>
                <c:pt idx="280">
                  <c:v>-2035.8417168029036</c:v>
                </c:pt>
                <c:pt idx="281">
                  <c:v>-2050.9454583110105</c:v>
                </c:pt>
                <c:pt idx="282">
                  <c:v>-2066.5071969488863</c:v>
                </c:pt>
                <c:pt idx="283">
                  <c:v>-2082.1181239615807</c:v>
                </c:pt>
                <c:pt idx="284">
                  <c:v>-2097.5436831464026</c:v>
                </c:pt>
                <c:pt idx="285">
                  <c:v>-2113.5783806979371</c:v>
                </c:pt>
                <c:pt idx="286">
                  <c:v>-2129.2462177617608</c:v>
                </c:pt>
                <c:pt idx="287">
                  <c:v>-2144.8033247739704</c:v>
                </c:pt>
                <c:pt idx="288">
                  <c:v>-2160.4088950179671</c:v>
                </c:pt>
                <c:pt idx="289">
                  <c:v>-2175.7642573061189</c:v>
                </c:pt>
                <c:pt idx="290">
                  <c:v>-2191.282703325212</c:v>
                </c:pt>
                <c:pt idx="291">
                  <c:v>-2206.9435085320238</c:v>
                </c:pt>
                <c:pt idx="292">
                  <c:v>-2222.3366200303535</c:v>
                </c:pt>
                <c:pt idx="293">
                  <c:v>-2237.7597787778909</c:v>
                </c:pt>
                <c:pt idx="294">
                  <c:v>-2253.0034850561788</c:v>
                </c:pt>
                <c:pt idx="295">
                  <c:v>-2268.5314870538368</c:v>
                </c:pt>
                <c:pt idx="296">
                  <c:v>-2276.2663940716184</c:v>
                </c:pt>
                <c:pt idx="297">
                  <c:v>-2283.6455671501517</c:v>
                </c:pt>
                <c:pt idx="298">
                  <c:v>-2298.3562380747048</c:v>
                </c:pt>
                <c:pt idx="299">
                  <c:v>-2312.71939238615</c:v>
                </c:pt>
                <c:pt idx="300">
                  <c:v>-2326.5760293924732</c:v>
                </c:pt>
                <c:pt idx="301">
                  <c:v>-2333.4134717899333</c:v>
                </c:pt>
                <c:pt idx="302">
                  <c:v>-2339.9865931298509</c:v>
                </c:pt>
                <c:pt idx="303">
                  <c:v>-2346.800169290414</c:v>
                </c:pt>
                <c:pt idx="304">
                  <c:v>-2353.4527900295334</c:v>
                </c:pt>
                <c:pt idx="305">
                  <c:v>-2359.9636502275371</c:v>
                </c:pt>
                <c:pt idx="306">
                  <c:v>-2366.4407868182143</c:v>
                </c:pt>
                <c:pt idx="307">
                  <c:v>-2379.0087984746579</c:v>
                </c:pt>
                <c:pt idx="308">
                  <c:v>-2390.0663551673156</c:v>
                </c:pt>
                <c:pt idx="309">
                  <c:v>-2400.0219472596164</c:v>
                </c:pt>
                <c:pt idx="310">
                  <c:v>-2409.159261891763</c:v>
                </c:pt>
                <c:pt idx="311">
                  <c:v>-2413.4484423263912</c:v>
                </c:pt>
                <c:pt idx="312">
                  <c:v>-2417.4682053190381</c:v>
                </c:pt>
                <c:pt idx="313">
                  <c:v>-2421.4300566351308</c:v>
                </c:pt>
                <c:pt idx="314">
                  <c:v>-2425.1957573178961</c:v>
                </c:pt>
                <c:pt idx="315">
                  <c:v>-2428.784509005694</c:v>
                </c:pt>
                <c:pt idx="316">
                  <c:v>-2432.1607666913937</c:v>
                </c:pt>
                <c:pt idx="317">
                  <c:v>-2438.074160442136</c:v>
                </c:pt>
                <c:pt idx="318">
                  <c:v>-2442.9838856551569</c:v>
                </c:pt>
                <c:pt idx="319">
                  <c:v>-2446.8212802284465</c:v>
                </c:pt>
                <c:pt idx="320">
                  <c:v>-2449.80304037823</c:v>
                </c:pt>
                <c:pt idx="321">
                  <c:v>-2450.9824239560712</c:v>
                </c:pt>
                <c:pt idx="322">
                  <c:v>-2451.9970597559573</c:v>
                </c:pt>
                <c:pt idx="323">
                  <c:v>-2452.8857631354267</c:v>
                </c:pt>
                <c:pt idx="324">
                  <c:v>-2453.6993299189626</c:v>
                </c:pt>
                <c:pt idx="325">
                  <c:v>-2454.4894391191528</c:v>
                </c:pt>
                <c:pt idx="326">
                  <c:v>-2455.2721739796743</c:v>
                </c:pt>
                <c:pt idx="327">
                  <c:v>-2456.0688577736196</c:v>
                </c:pt>
                <c:pt idx="328">
                  <c:v>-2456.9085508996013</c:v>
                </c:pt>
                <c:pt idx="329">
                  <c:v>-2457.6423594545354</c:v>
                </c:pt>
                <c:pt idx="330">
                  <c:v>-2458.2499031920729</c:v>
                </c:pt>
                <c:pt idx="331">
                  <c:v>-2458.8450886934215</c:v>
                </c:pt>
                <c:pt idx="332">
                  <c:v>-2459.4606809114716</c:v>
                </c:pt>
                <c:pt idx="333">
                  <c:v>-2460.0780554523817</c:v>
                </c:pt>
                <c:pt idx="334">
                  <c:v>-2460.7034423658679</c:v>
                </c:pt>
                <c:pt idx="335">
                  <c:v>-2461.3413033805573</c:v>
                </c:pt>
                <c:pt idx="336">
                  <c:v>-2461.9619364762398</c:v>
                </c:pt>
                <c:pt idx="337">
                  <c:v>-2462.5563619123095</c:v>
                </c:pt>
                <c:pt idx="338">
                  <c:v>-2463.0815510352618</c:v>
                </c:pt>
                <c:pt idx="339">
                  <c:v>-2463.5059654114907</c:v>
                </c:pt>
                <c:pt idx="340">
                  <c:v>-2463.825294142624</c:v>
                </c:pt>
                <c:pt idx="341">
                  <c:v>-2464.0450966476565</c:v>
                </c:pt>
                <c:pt idx="342">
                  <c:v>-2464.1756187251867</c:v>
                </c:pt>
                <c:pt idx="343">
                  <c:v>-2464.2325511397644</c:v>
                </c:pt>
                <c:pt idx="344">
                  <c:v>-2464.1667258919742</c:v>
                </c:pt>
                <c:pt idx="345">
                  <c:v>-2463.9674167356425</c:v>
                </c:pt>
                <c:pt idx="346">
                  <c:v>-2463.7104946990439</c:v>
                </c:pt>
                <c:pt idx="347">
                  <c:v>-2463.435113806001</c:v>
                </c:pt>
                <c:pt idx="348">
                  <c:v>-2463.1244457108278</c:v>
                </c:pt>
                <c:pt idx="349">
                  <c:v>-2462.7688681475702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68-4329-AE3A-CB6CA11C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48224"/>
        <c:axId val="4992490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ННБ_Din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'Замеры Cont.incl'!$L$5:$L$13000</c15:sqref>
                        </c15:formulaRef>
                      </c:ext>
                    </c:extLst>
                    <c:numCache>
                      <c:formatCode>General</c:formatCode>
                      <c:ptCount val="12996"/>
                      <c:pt idx="0">
                        <c:v>0</c:v>
                      </c:pt>
                      <c:pt idx="1">
                        <c:v>0.24979504866514349</c:v>
                      </c:pt>
                      <c:pt idx="2">
                        <c:v>0.57356924133325526</c:v>
                      </c:pt>
                      <c:pt idx="3">
                        <c:v>0.87150958888469832</c:v>
                      </c:pt>
                      <c:pt idx="4">
                        <c:v>0.92810147113021391</c:v>
                      </c:pt>
                      <c:pt idx="5">
                        <c:v>0.8271900755723175</c:v>
                      </c:pt>
                      <c:pt idx="6">
                        <c:v>0.65630560284515382</c:v>
                      </c:pt>
                      <c:pt idx="7">
                        <c:v>0.35788891989218408</c:v>
                      </c:pt>
                      <c:pt idx="8">
                        <c:v>0.25457740778910587</c:v>
                      </c:pt>
                      <c:pt idx="9">
                        <c:v>0.32168458219041102</c:v>
                      </c:pt>
                      <c:pt idx="10">
                        <c:v>0.23884284123405083</c:v>
                      </c:pt>
                      <c:pt idx="11">
                        <c:v>0.23707999969657428</c:v>
                      </c:pt>
                      <c:pt idx="12">
                        <c:v>0.48570960008147224</c:v>
                      </c:pt>
                      <c:pt idx="13">
                        <c:v>0.9579316043699182</c:v>
                      </c:pt>
                      <c:pt idx="14">
                        <c:v>1.5624939981926642</c:v>
                      </c:pt>
                      <c:pt idx="15">
                        <c:v>2.3167584603928444</c:v>
                      </c:pt>
                      <c:pt idx="16">
                        <c:v>3.1623701565111779</c:v>
                      </c:pt>
                      <c:pt idx="17">
                        <c:v>4.1070224243664644</c:v>
                      </c:pt>
                      <c:pt idx="18">
                        <c:v>5.1991426459430894</c:v>
                      </c:pt>
                      <c:pt idx="19">
                        <c:v>6.4415213637404785</c:v>
                      </c:pt>
                      <c:pt idx="20">
                        <c:v>7.8467645662178063</c:v>
                      </c:pt>
                      <c:pt idx="21">
                        <c:v>9.4581512197248614</c:v>
                      </c:pt>
                      <c:pt idx="22">
                        <c:v>11.270525234162275</c:v>
                      </c:pt>
                      <c:pt idx="23">
                        <c:v>13.312092936468202</c:v>
                      </c:pt>
                      <c:pt idx="24">
                        <c:v>15.633270468142276</c:v>
                      </c:pt>
                      <c:pt idx="25">
                        <c:v>18.228129230047433</c:v>
                      </c:pt>
                      <c:pt idx="26">
                        <c:v>21.062845438306038</c:v>
                      </c:pt>
                      <c:pt idx="27">
                        <c:v>24.118292355334475</c:v>
                      </c:pt>
                      <c:pt idx="28">
                        <c:v>27.381998884148622</c:v>
                      </c:pt>
                      <c:pt idx="29">
                        <c:v>30.841832607436178</c:v>
                      </c:pt>
                      <c:pt idx="30">
                        <c:v>34.511870164912857</c:v>
                      </c:pt>
                      <c:pt idx="31">
                        <c:v>38.307258779229691</c:v>
                      </c:pt>
                      <c:pt idx="32">
                        <c:v>42.170762805303319</c:v>
                      </c:pt>
                      <c:pt idx="33">
                        <c:v>46.165825881553715</c:v>
                      </c:pt>
                      <c:pt idx="34">
                        <c:v>50.338069657170628</c:v>
                      </c:pt>
                      <c:pt idx="35">
                        <c:v>54.740044123051071</c:v>
                      </c:pt>
                      <c:pt idx="36">
                        <c:v>59.372845481943877</c:v>
                      </c:pt>
                      <c:pt idx="37">
                        <c:v>64.123659565507026</c:v>
                      </c:pt>
                      <c:pt idx="38">
                        <c:v>68.992485643960492</c:v>
                      </c:pt>
                      <c:pt idx="39">
                        <c:v>74.014061303390932</c:v>
                      </c:pt>
                      <c:pt idx="40">
                        <c:v>79.185869465174704</c:v>
                      </c:pt>
                      <c:pt idx="41">
                        <c:v>84.44317212154013</c:v>
                      </c:pt>
                      <c:pt idx="42">
                        <c:v>89.740481761338685</c:v>
                      </c:pt>
                      <c:pt idx="43">
                        <c:v>95.180582633842505</c:v>
                      </c:pt>
                      <c:pt idx="44">
                        <c:v>100.76222308149866</c:v>
                      </c:pt>
                      <c:pt idx="45">
                        <c:v>106.32506862456742</c:v>
                      </c:pt>
                      <c:pt idx="46">
                        <c:v>111.82030894896126</c:v>
                      </c:pt>
                      <c:pt idx="47">
                        <c:v>117.35516253376611</c:v>
                      </c:pt>
                      <c:pt idx="48">
                        <c:v>122.92587573281027</c:v>
                      </c:pt>
                      <c:pt idx="49">
                        <c:v>128.75185617989095</c:v>
                      </c:pt>
                      <c:pt idx="50">
                        <c:v>134.78718746474163</c:v>
                      </c:pt>
                      <c:pt idx="51">
                        <c:v>140.99331742043211</c:v>
                      </c:pt>
                      <c:pt idx="52">
                        <c:v>147.34613454327848</c:v>
                      </c:pt>
                      <c:pt idx="53">
                        <c:v>153.78430250610617</c:v>
                      </c:pt>
                      <c:pt idx="54">
                        <c:v>160.37635860316874</c:v>
                      </c:pt>
                      <c:pt idx="55">
                        <c:v>167.01083036463797</c:v>
                      </c:pt>
                      <c:pt idx="56">
                        <c:v>173.62706690114643</c:v>
                      </c:pt>
                      <c:pt idx="57">
                        <c:v>180.20571406325425</c:v>
                      </c:pt>
                      <c:pt idx="58">
                        <c:v>193.69092125217495</c:v>
                      </c:pt>
                      <c:pt idx="59">
                        <c:v>207.68875312451266</c:v>
                      </c:pt>
                      <c:pt idx="60">
                        <c:v>221.85376969309166</c:v>
                      </c:pt>
                      <c:pt idx="61">
                        <c:v>241.78569660193924</c:v>
                      </c:pt>
                      <c:pt idx="62">
                        <c:v>248.68706709009172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'Замеры Cont.incl'!$E$5:$E$13000</c15:sqref>
                        </c15:formulaRef>
                      </c:ext>
                    </c:extLst>
                    <c:numCache>
                      <c:formatCode>0.00</c:formatCode>
                      <c:ptCount val="12996"/>
                      <c:pt idx="0">
                        <c:v>105.54</c:v>
                      </c:pt>
                      <c:pt idx="1">
                        <c:v>80.892421255901979</c:v>
                      </c:pt>
                      <c:pt idx="2">
                        <c:v>56.099461493937028</c:v>
                      </c:pt>
                      <c:pt idx="3">
                        <c:v>31.285760828911862</c:v>
                      </c:pt>
                      <c:pt idx="4">
                        <c:v>6.4766983012422514</c:v>
                      </c:pt>
                      <c:pt idx="5">
                        <c:v>-18.272331601814543</c:v>
                      </c:pt>
                      <c:pt idx="6">
                        <c:v>-43.019141719170946</c:v>
                      </c:pt>
                      <c:pt idx="7">
                        <c:v>-67.749766819517092</c:v>
                      </c:pt>
                      <c:pt idx="8">
                        <c:v>-92.501748089205293</c:v>
                      </c:pt>
                      <c:pt idx="9">
                        <c:v>-117.28030775004338</c:v>
                      </c:pt>
                      <c:pt idx="10">
                        <c:v>-144.3600293458112</c:v>
                      </c:pt>
                      <c:pt idx="11">
                        <c:v>-156.7298988700453</c:v>
                      </c:pt>
                      <c:pt idx="12">
                        <c:v>-169.10588922072475</c:v>
                      </c:pt>
                      <c:pt idx="13">
                        <c:v>-181.4542927517258</c:v>
                      </c:pt>
                      <c:pt idx="14">
                        <c:v>-193.81545779051805</c:v>
                      </c:pt>
                      <c:pt idx="15">
                        <c:v>-206.16513509533883</c:v>
                      </c:pt>
                      <c:pt idx="16">
                        <c:v>-218.50550343129635</c:v>
                      </c:pt>
                      <c:pt idx="17">
                        <c:v>-230.85545626101793</c:v>
                      </c:pt>
                      <c:pt idx="18">
                        <c:v>-243.10954458747295</c:v>
                      </c:pt>
                      <c:pt idx="19">
                        <c:v>-255.42618227277353</c:v>
                      </c:pt>
                      <c:pt idx="20">
                        <c:v>-267.72194967476412</c:v>
                      </c:pt>
                      <c:pt idx="21">
                        <c:v>-279.93704914038489</c:v>
                      </c:pt>
                      <c:pt idx="22">
                        <c:v>-292.1361851223337</c:v>
                      </c:pt>
                      <c:pt idx="23">
                        <c:v>-304.27543848384408</c:v>
                      </c:pt>
                      <c:pt idx="24">
                        <c:v>-316.30699155838118</c:v>
                      </c:pt>
                      <c:pt idx="25">
                        <c:v>-328.27063416673468</c:v>
                      </c:pt>
                      <c:pt idx="26">
                        <c:v>-340.15140552669834</c:v>
                      </c:pt>
                      <c:pt idx="27">
                        <c:v>-351.97034120982238</c:v>
                      </c:pt>
                      <c:pt idx="28">
                        <c:v>-363.75064478037797</c:v>
                      </c:pt>
                      <c:pt idx="29">
                        <c:v>-375.40289673103274</c:v>
                      </c:pt>
                      <c:pt idx="30">
                        <c:v>-386.98195884310695</c:v>
                      </c:pt>
                      <c:pt idx="31">
                        <c:v>-398.45041930191138</c:v>
                      </c:pt>
                      <c:pt idx="32">
                        <c:v>-409.82920943918776</c:v>
                      </c:pt>
                      <c:pt idx="33">
                        <c:v>-421.1178753732558</c:v>
                      </c:pt>
                      <c:pt idx="34">
                        <c:v>-432.26309782797597</c:v>
                      </c:pt>
                      <c:pt idx="35">
                        <c:v>-443.23510350047644</c:v>
                      </c:pt>
                      <c:pt idx="36">
                        <c:v>-454.03624492744149</c:v>
                      </c:pt>
                      <c:pt idx="37">
                        <c:v>-464.70820262634214</c:v>
                      </c:pt>
                      <c:pt idx="38">
                        <c:v>-475.28967268745708</c:v>
                      </c:pt>
                      <c:pt idx="39">
                        <c:v>-485.77356025352293</c:v>
                      </c:pt>
                      <c:pt idx="40">
                        <c:v>-496.1175800220355</c:v>
                      </c:pt>
                      <c:pt idx="41">
                        <c:v>-506.34384272527842</c:v>
                      </c:pt>
                      <c:pt idx="42">
                        <c:v>-516.4501639828311</c:v>
                      </c:pt>
                      <c:pt idx="43">
                        <c:v>-526.50055954170693</c:v>
                      </c:pt>
                      <c:pt idx="44">
                        <c:v>-536.43964941453112</c:v>
                      </c:pt>
                      <c:pt idx="45">
                        <c:v>-546.23267345329691</c:v>
                      </c:pt>
                      <c:pt idx="46">
                        <c:v>-555.8602582561507</c:v>
                      </c:pt>
                      <c:pt idx="47">
                        <c:v>-565.42770038377409</c:v>
                      </c:pt>
                      <c:pt idx="48">
                        <c:v>-574.93075053070868</c:v>
                      </c:pt>
                      <c:pt idx="49">
                        <c:v>-584.30818365087987</c:v>
                      </c:pt>
                      <c:pt idx="50">
                        <c:v>-593.45829584479259</c:v>
                      </c:pt>
                      <c:pt idx="51">
                        <c:v>-602.38788599503243</c:v>
                      </c:pt>
                      <c:pt idx="52">
                        <c:v>-611.15278954698204</c:v>
                      </c:pt>
                      <c:pt idx="53">
                        <c:v>-619.66721625911327</c:v>
                      </c:pt>
                      <c:pt idx="54">
                        <c:v>-627.9759791353124</c:v>
                      </c:pt>
                      <c:pt idx="55">
                        <c:v>-636.10446375670244</c:v>
                      </c:pt>
                      <c:pt idx="56">
                        <c:v>-644.15543237550662</c:v>
                      </c:pt>
                      <c:pt idx="57">
                        <c:v>-652.23137043412248</c:v>
                      </c:pt>
                      <c:pt idx="58">
                        <c:v>-668.05446154219703</c:v>
                      </c:pt>
                      <c:pt idx="59">
                        <c:v>-683.63844600573339</c:v>
                      </c:pt>
                      <c:pt idx="60">
                        <c:v>-699.33340418524119</c:v>
                      </c:pt>
                      <c:pt idx="61">
                        <c:v>-721.57417669035738</c:v>
                      </c:pt>
                      <c:pt idx="62">
                        <c:v>-729.29227390005269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8DC-4FB4-8F86-CC44C8D9F2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IGIRGI_Din</c:v>
                </c:tx>
                <c:spPr>
                  <a:ln w="95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'IGIRGI_CI - исправленный'!$L$5:$L$10000</c15:sqref>
                        </c15:formulaRef>
                      </c:ext>
                    </c:extLst>
                    <c:numCache>
                      <c:formatCode>General</c:formatCode>
                      <c:ptCount val="9996"/>
                      <c:pt idx="0">
                        <c:v>0</c:v>
                      </c:pt>
                      <c:pt idx="1">
                        <c:v>0.24979504866514349</c:v>
                      </c:pt>
                      <c:pt idx="2">
                        <c:v>0.57356924133325526</c:v>
                      </c:pt>
                      <c:pt idx="3">
                        <c:v>0.87150958888469832</c:v>
                      </c:pt>
                      <c:pt idx="4">
                        <c:v>0.92810147113021391</c:v>
                      </c:pt>
                      <c:pt idx="5">
                        <c:v>0.8271900755723175</c:v>
                      </c:pt>
                      <c:pt idx="6">
                        <c:v>0.65630560284515382</c:v>
                      </c:pt>
                      <c:pt idx="7">
                        <c:v>0.35788891989218408</c:v>
                      </c:pt>
                      <c:pt idx="8">
                        <c:v>0.25457740778910587</c:v>
                      </c:pt>
                      <c:pt idx="9">
                        <c:v>0.32168458219041102</c:v>
                      </c:pt>
                      <c:pt idx="10">
                        <c:v>0.23884284123405083</c:v>
                      </c:pt>
                      <c:pt idx="11">
                        <c:v>0.23707999969657428</c:v>
                      </c:pt>
                      <c:pt idx="12">
                        <c:v>0.48570960008147224</c:v>
                      </c:pt>
                      <c:pt idx="13">
                        <c:v>0.9579316043699182</c:v>
                      </c:pt>
                      <c:pt idx="14">
                        <c:v>1.5624939981926642</c:v>
                      </c:pt>
                      <c:pt idx="15">
                        <c:v>2.3167584603928444</c:v>
                      </c:pt>
                      <c:pt idx="16">
                        <c:v>3.1623701565111779</c:v>
                      </c:pt>
                      <c:pt idx="17">
                        <c:v>4.1070224243664644</c:v>
                      </c:pt>
                      <c:pt idx="18">
                        <c:v>5.1991426459430894</c:v>
                      </c:pt>
                      <c:pt idx="19">
                        <c:v>6.4415213637404785</c:v>
                      </c:pt>
                      <c:pt idx="20">
                        <c:v>7.8467645662178063</c:v>
                      </c:pt>
                      <c:pt idx="21">
                        <c:v>9.4581512197248614</c:v>
                      </c:pt>
                      <c:pt idx="22">
                        <c:v>11.270525234162275</c:v>
                      </c:pt>
                      <c:pt idx="23">
                        <c:v>13.312092936468202</c:v>
                      </c:pt>
                      <c:pt idx="24">
                        <c:v>15.633270468142276</c:v>
                      </c:pt>
                      <c:pt idx="25">
                        <c:v>18.228129230047433</c:v>
                      </c:pt>
                      <c:pt idx="26">
                        <c:v>21.062845438306038</c:v>
                      </c:pt>
                      <c:pt idx="27">
                        <c:v>24.118292355334475</c:v>
                      </c:pt>
                      <c:pt idx="28">
                        <c:v>27.381998884148622</c:v>
                      </c:pt>
                      <c:pt idx="29">
                        <c:v>30.841832607436178</c:v>
                      </c:pt>
                      <c:pt idx="30">
                        <c:v>34.511870164912857</c:v>
                      </c:pt>
                      <c:pt idx="31">
                        <c:v>38.307258779229691</c:v>
                      </c:pt>
                      <c:pt idx="32">
                        <c:v>42.170762805303319</c:v>
                      </c:pt>
                      <c:pt idx="33">
                        <c:v>46.165825881553715</c:v>
                      </c:pt>
                      <c:pt idx="34">
                        <c:v>50.338069657170628</c:v>
                      </c:pt>
                      <c:pt idx="35">
                        <c:v>54.740044123051071</c:v>
                      </c:pt>
                      <c:pt idx="36">
                        <c:v>59.372845481943877</c:v>
                      </c:pt>
                      <c:pt idx="37">
                        <c:v>64.123659565507026</c:v>
                      </c:pt>
                      <c:pt idx="38">
                        <c:v>68.992485643960492</c:v>
                      </c:pt>
                      <c:pt idx="39">
                        <c:v>74.014061303390932</c:v>
                      </c:pt>
                      <c:pt idx="40">
                        <c:v>79.185869465174704</c:v>
                      </c:pt>
                      <c:pt idx="41">
                        <c:v>84.44317212154013</c:v>
                      </c:pt>
                      <c:pt idx="42">
                        <c:v>89.740481761338685</c:v>
                      </c:pt>
                      <c:pt idx="43">
                        <c:v>95.180582633842505</c:v>
                      </c:pt>
                      <c:pt idx="44">
                        <c:v>100.76222308149866</c:v>
                      </c:pt>
                      <c:pt idx="45">
                        <c:v>106.32506862456742</c:v>
                      </c:pt>
                      <c:pt idx="46">
                        <c:v>111.82030894896126</c:v>
                      </c:pt>
                      <c:pt idx="47">
                        <c:v>117.35516253376611</c:v>
                      </c:pt>
                      <c:pt idx="48">
                        <c:v>122.92587573281027</c:v>
                      </c:pt>
                      <c:pt idx="49">
                        <c:v>128.75185617989095</c:v>
                      </c:pt>
                      <c:pt idx="50">
                        <c:v>134.78718746474163</c:v>
                      </c:pt>
                      <c:pt idx="51">
                        <c:v>140.99331742043211</c:v>
                      </c:pt>
                      <c:pt idx="52">
                        <c:v>147.34613454327848</c:v>
                      </c:pt>
                      <c:pt idx="53">
                        <c:v>153.78430250610617</c:v>
                      </c:pt>
                      <c:pt idx="54">
                        <c:v>160.37635860316874</c:v>
                      </c:pt>
                      <c:pt idx="55">
                        <c:v>167.01083036463797</c:v>
                      </c:pt>
                      <c:pt idx="56">
                        <c:v>173.62706690114643</c:v>
                      </c:pt>
                      <c:pt idx="57">
                        <c:v>180.20571406325425</c:v>
                      </c:pt>
                      <c:pt idx="58">
                        <c:v>193.69092125217495</c:v>
                      </c:pt>
                      <c:pt idx="59">
                        <c:v>207.68875312451266</c:v>
                      </c:pt>
                      <c:pt idx="60">
                        <c:v>221.85376969309166</c:v>
                      </c:pt>
                      <c:pt idx="61">
                        <c:v>241.78569660193924</c:v>
                      </c:pt>
                      <c:pt idx="62">
                        <c:v>248.68706709009172</c:v>
                      </c:pt>
                      <c:pt idx="63">
                        <c:v>255.6838520225412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'IGIRGI_CI - исправленный'!$E$5:$E$15000</c15:sqref>
                        </c15:formulaRef>
                      </c:ext>
                    </c:extLst>
                    <c:numCache>
                      <c:formatCode>0.00</c:formatCode>
                      <c:ptCount val="14996"/>
                      <c:pt idx="0">
                        <c:v>105.54</c:v>
                      </c:pt>
                      <c:pt idx="1">
                        <c:v>80.892421255901979</c:v>
                      </c:pt>
                      <c:pt idx="2">
                        <c:v>56.099461493937028</c:v>
                      </c:pt>
                      <c:pt idx="3">
                        <c:v>31.285760828911862</c:v>
                      </c:pt>
                      <c:pt idx="4">
                        <c:v>6.4766983012422514</c:v>
                      </c:pt>
                      <c:pt idx="5">
                        <c:v>-18.272331601814543</c:v>
                      </c:pt>
                      <c:pt idx="6">
                        <c:v>-43.019141719170946</c:v>
                      </c:pt>
                      <c:pt idx="7">
                        <c:v>-67.749766819517092</c:v>
                      </c:pt>
                      <c:pt idx="8">
                        <c:v>-92.501748089205293</c:v>
                      </c:pt>
                      <c:pt idx="9">
                        <c:v>-117.28030775004338</c:v>
                      </c:pt>
                      <c:pt idx="10">
                        <c:v>-144.3600293458112</c:v>
                      </c:pt>
                      <c:pt idx="11">
                        <c:v>-156.7298988700453</c:v>
                      </c:pt>
                      <c:pt idx="12">
                        <c:v>-169.10588922072475</c:v>
                      </c:pt>
                      <c:pt idx="13">
                        <c:v>-181.4542927517258</c:v>
                      </c:pt>
                      <c:pt idx="14">
                        <c:v>-193.81545779051805</c:v>
                      </c:pt>
                      <c:pt idx="15">
                        <c:v>-206.16513509533883</c:v>
                      </c:pt>
                      <c:pt idx="16">
                        <c:v>-218.50550343129635</c:v>
                      </c:pt>
                      <c:pt idx="17">
                        <c:v>-230.85545626101793</c:v>
                      </c:pt>
                      <c:pt idx="18">
                        <c:v>-243.10954458747295</c:v>
                      </c:pt>
                      <c:pt idx="19">
                        <c:v>-255.42618227277353</c:v>
                      </c:pt>
                      <c:pt idx="20">
                        <c:v>-267.72194967476412</c:v>
                      </c:pt>
                      <c:pt idx="21">
                        <c:v>-279.93704914038489</c:v>
                      </c:pt>
                      <c:pt idx="22">
                        <c:v>-292.1361851223337</c:v>
                      </c:pt>
                      <c:pt idx="23">
                        <c:v>-304.27543848384408</c:v>
                      </c:pt>
                      <c:pt idx="24">
                        <c:v>-316.30699155838118</c:v>
                      </c:pt>
                      <c:pt idx="25">
                        <c:v>-328.27063416673468</c:v>
                      </c:pt>
                      <c:pt idx="26">
                        <c:v>-340.15140552669834</c:v>
                      </c:pt>
                      <c:pt idx="27">
                        <c:v>-351.97034120982238</c:v>
                      </c:pt>
                      <c:pt idx="28">
                        <c:v>-363.75064478037797</c:v>
                      </c:pt>
                      <c:pt idx="29">
                        <c:v>-375.40289673103274</c:v>
                      </c:pt>
                      <c:pt idx="30">
                        <c:v>-386.98195884310695</c:v>
                      </c:pt>
                      <c:pt idx="31">
                        <c:v>-398.45041930191138</c:v>
                      </c:pt>
                      <c:pt idx="32">
                        <c:v>-409.82920943918776</c:v>
                      </c:pt>
                      <c:pt idx="33">
                        <c:v>-421.1178753732558</c:v>
                      </c:pt>
                      <c:pt idx="34">
                        <c:v>-432.26309782797597</c:v>
                      </c:pt>
                      <c:pt idx="35">
                        <c:v>-443.23510350047644</c:v>
                      </c:pt>
                      <c:pt idx="36">
                        <c:v>-454.03624492744149</c:v>
                      </c:pt>
                      <c:pt idx="37">
                        <c:v>-464.70820262634214</c:v>
                      </c:pt>
                      <c:pt idx="38">
                        <c:v>-475.28967268745708</c:v>
                      </c:pt>
                      <c:pt idx="39">
                        <c:v>-485.77356025352293</c:v>
                      </c:pt>
                      <c:pt idx="40">
                        <c:v>-496.1175800220355</c:v>
                      </c:pt>
                      <c:pt idx="41">
                        <c:v>-506.34384272527842</c:v>
                      </c:pt>
                      <c:pt idx="42">
                        <c:v>-516.4501639828311</c:v>
                      </c:pt>
                      <c:pt idx="43">
                        <c:v>-526.50055954170693</c:v>
                      </c:pt>
                      <c:pt idx="44">
                        <c:v>-536.43964941453112</c:v>
                      </c:pt>
                      <c:pt idx="45">
                        <c:v>-546.23267345329691</c:v>
                      </c:pt>
                      <c:pt idx="46">
                        <c:v>-555.8602582561507</c:v>
                      </c:pt>
                      <c:pt idx="47">
                        <c:v>-565.42770038377409</c:v>
                      </c:pt>
                      <c:pt idx="48">
                        <c:v>-574.93075053070868</c:v>
                      </c:pt>
                      <c:pt idx="49">
                        <c:v>-584.30818365087987</c:v>
                      </c:pt>
                      <c:pt idx="50">
                        <c:v>-593.45829584479259</c:v>
                      </c:pt>
                      <c:pt idx="51">
                        <c:v>-602.38788599503243</c:v>
                      </c:pt>
                      <c:pt idx="52">
                        <c:v>-611.15278954698204</c:v>
                      </c:pt>
                      <c:pt idx="53">
                        <c:v>-619.66721625911327</c:v>
                      </c:pt>
                      <c:pt idx="54">
                        <c:v>-627.9759791353124</c:v>
                      </c:pt>
                      <c:pt idx="55">
                        <c:v>-636.10446375670244</c:v>
                      </c:pt>
                      <c:pt idx="56">
                        <c:v>-644.15543237550662</c:v>
                      </c:pt>
                      <c:pt idx="57">
                        <c:v>-652.23137043412248</c:v>
                      </c:pt>
                      <c:pt idx="58">
                        <c:v>-668.05446154219703</c:v>
                      </c:pt>
                      <c:pt idx="59">
                        <c:v>-683.63844600573339</c:v>
                      </c:pt>
                      <c:pt idx="60">
                        <c:v>-699.33340418524119</c:v>
                      </c:pt>
                      <c:pt idx="61">
                        <c:v>-721.57417669035738</c:v>
                      </c:pt>
                      <c:pt idx="62">
                        <c:v>-729.29227390005269</c:v>
                      </c:pt>
                      <c:pt idx="63">
                        <c:v>-737.12805435678411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DC-4FB4-8F86-CC44C8D9F275}"/>
                  </c:ext>
                </c:extLst>
              </c15:ser>
            </c15:filteredScatterSeries>
          </c:ext>
        </c:extLst>
      </c:scatterChart>
      <c:valAx>
        <c:axId val="499248224"/>
        <c:scaling>
          <c:orientation val="minMax"/>
          <c:max val="260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Вертикальная секция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49008"/>
        <c:crossesAt val="-2800"/>
        <c:crossBetween val="midCat"/>
        <c:majorUnit val="200"/>
      </c:valAx>
      <c:valAx>
        <c:axId val="499249008"/>
        <c:scaling>
          <c:orientation val="minMax"/>
          <c:max val="200"/>
          <c:min val="-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Абсолютная отметка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48224"/>
        <c:crossesAt val="-200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28061394728061E-2"/>
          <c:y val="0.9438847069647669"/>
          <c:w val="0.87698732065398732"/>
          <c:h val="3.4423881770765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33</xdr:row>
      <xdr:rowOff>104775</xdr:rowOff>
    </xdr:from>
    <xdr:to>
      <xdr:col>10</xdr:col>
      <xdr:colOff>732443</xdr:colOff>
      <xdr:row>38</xdr:row>
      <xdr:rowOff>66561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6829425"/>
          <a:ext cx="7857143" cy="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942975</xdr:colOff>
      <xdr:row>0</xdr:row>
      <xdr:rowOff>664673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0" cy="6646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505926</xdr:colOff>
      <xdr:row>32</xdr:row>
      <xdr:rowOff>141840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0.60603</cdr:x>
      <cdr:y>0.15082</cdr:y>
    </cdr:from>
    <cdr:to>
      <cdr:x>0.78683</cdr:x>
      <cdr:y>0.27174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17925" y="943996"/>
          <a:ext cx="1377724" cy="756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0.67969</cdr:x>
      <cdr:y>0.13859</cdr:y>
    </cdr:from>
    <cdr:to>
      <cdr:x>0.89063</cdr:x>
      <cdr:y>0.18478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179221" y="867456"/>
          <a:ext cx="1607343" cy="28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absSizeAnchor xmlns:cdr="http://schemas.openxmlformats.org/drawingml/2006/chartDrawing">
    <cdr:from>
      <cdr:x>0.18348</cdr:x>
      <cdr:y>0.58282</cdr:y>
    </cdr:from>
    <cdr:ext cx="2258394" cy="925745"/>
    <cdr:grpSp>
      <cdr:nvGrpSpPr>
        <cdr:cNvPr id="8" name="Группа 7"/>
        <cdr:cNvGrpSpPr>
          <a:grpSpLocks xmlns:a="http://schemas.openxmlformats.org/drawingml/2006/main" noChangeAspect="1"/>
        </cdr:cNvGrpSpPr>
      </cdr:nvGrpSpPr>
      <cdr:grpSpPr>
        <a:xfrm xmlns:a="http://schemas.openxmlformats.org/drawingml/2006/main">
          <a:off x="1171375" y="3534028"/>
          <a:ext cx="2258394" cy="925745"/>
          <a:chOff x="5162212" y="612322"/>
          <a:chExt cx="1522298" cy="765137"/>
        </a:xfrm>
        <a:noFill xmlns:a="http://schemas.openxmlformats.org/drawingml/2006/main"/>
        <a:effectLst xmlns:a="http://schemas.openxmlformats.org/drawingml/2006/main">
          <a:outerShdw blurRad="50800" dist="50800" sx="1000" sy="1000" algn="ctr" rotWithShape="0">
            <a:srgbClr val="000000"/>
          </a:outerShdw>
        </a:effectLst>
      </cdr:grpSpPr>
      <cdr:sp macro="" textlink="'Горизонтальная траектория'!$Q$2">
        <cdr:nvSpPr>
          <cdr:cNvPr id="2" name="TextBox 1"/>
          <cdr:cNvSpPr txBox="1"/>
        </cdr:nvSpPr>
        <cdr:spPr>
          <a:xfrm xmlns:a="http://schemas.openxmlformats.org/drawingml/2006/main">
            <a:off x="5170716" y="612322"/>
            <a:ext cx="1097077" cy="476951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159A192D-01E1-4F67-9DE3-042927AAE609}" type="TxLink">
              <a:rPr lang="ru-RU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Точка замера: 3698.3м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  <cdr:sp macro="" textlink="'Горизонтальная траектория'!$Q$4">
        <cdr:nvSpPr>
          <cdr:cNvPr id="5" name="TextBox 4"/>
          <cdr:cNvSpPr txBox="1"/>
        </cdr:nvSpPr>
        <cdr:spPr>
          <a:xfrm xmlns:a="http://schemas.openxmlformats.org/drawingml/2006/main">
            <a:off x="5187724" y="1088572"/>
            <a:ext cx="1496786" cy="288887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86EBC809-842B-4D54-8408-FB78F9E1C889}" type="TxLink">
              <a:rPr lang="ru-RU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Левее: 4.16м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  <cdr:sp macro="" textlink="'Горизонтальная траектория'!$Q$3">
        <cdr:nvSpPr>
          <cdr:cNvPr id="7" name="TextBox 6"/>
          <cdr:cNvSpPr txBox="1"/>
        </cdr:nvSpPr>
        <cdr:spPr>
          <a:xfrm xmlns:a="http://schemas.openxmlformats.org/drawingml/2006/main">
            <a:off x="5162212" y="867456"/>
            <a:ext cx="1335200" cy="288888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noFill/>
          </a:ln>
        </cdr:spPr>
        <cdr:txBody>
          <a:bodyPr xmlns:a="http://schemas.openxmlformats.org/drawingml/2006/main" vertOverflow="clip" wrap="square" rtlCol="0">
            <a:spAutoFit/>
          </a:bodyPr>
          <a:lstStyle xmlns:a="http://schemas.openxmlformats.org/drawingml/2006/main"/>
          <a:p xmlns:a="http://schemas.openxmlformats.org/drawingml/2006/main">
            <a:fld id="{A3BDC8D7-9899-45D2-B8E1-CAE865A059EC}" type="TxLink">
              <a:rPr lang="en-US" sz="1100" b="0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/>
              <a:t>TVDSS: -2462.8м</a:t>
            </a:fld>
            <a:endParaRPr lang="ru-RU" sz="1100">
              <a:solidFill>
                <a:sysClr val="windowText" lastClr="000000"/>
              </a:solidFill>
            </a:endParaRPr>
          </a:p>
        </cdr:txBody>
      </cdr:sp>
    </cdr:grpSp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507601</xdr:colOff>
      <xdr:row>32</xdr:row>
      <xdr:rowOff>141840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0.70761</cdr:x>
      <cdr:y>0.54801</cdr:y>
    </cdr:from>
    <cdr:to>
      <cdr:x>0.97922</cdr:x>
      <cdr:y>0.70566</cdr:y>
    </cdr:to>
    <cdr:grpSp>
      <cdr:nvGrpSpPr>
        <cdr:cNvPr id="14" name="Группа 13"/>
        <cdr:cNvGrpSpPr/>
      </cdr:nvGrpSpPr>
      <cdr:grpSpPr>
        <a:xfrm xmlns:a="http://schemas.openxmlformats.org/drawingml/2006/main">
          <a:off x="4518717" y="3322951"/>
          <a:ext cx="1734470" cy="955938"/>
          <a:chOff x="5019261" y="3031434"/>
          <a:chExt cx="1641706" cy="836545"/>
        </a:xfrm>
      </cdr:grpSpPr>
      <cdr:sp macro="" textlink="'Вертикальная траектория'!$Q$2">
        <cdr:nvSpPr>
          <cdr:cNvPr id="2" name="TextBox 1"/>
          <cdr:cNvSpPr txBox="1"/>
        </cdr:nvSpPr>
        <cdr:spPr>
          <a:xfrm xmlns:a="http://schemas.openxmlformats.org/drawingml/2006/main">
            <a:off x="5019261" y="3230216"/>
            <a:ext cx="1641706" cy="25419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9702A0B2-96B4-4DA9-BF51-3E10F11D96C9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Точка Замера: 3698.3м</a:t>
            </a:fld>
            <a:endParaRPr lang="ru-RU" sz="1100"/>
          </a:p>
        </cdr:txBody>
      </cdr:sp>
      <cdr:sp macro="" textlink="'Вертикальная траектория'!$Q$3">
        <cdr:nvSpPr>
          <cdr:cNvPr id="3" name="TextBox 2"/>
          <cdr:cNvSpPr txBox="1"/>
        </cdr:nvSpPr>
        <cdr:spPr>
          <a:xfrm xmlns:a="http://schemas.openxmlformats.org/drawingml/2006/main">
            <a:off x="5035825" y="3400345"/>
            <a:ext cx="1085023" cy="28673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24809DDF-2627-4C0A-BADE-2ED25D37D355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А. О.: -2462.8м</a:t>
            </a:fld>
            <a:endParaRPr lang="ru-RU" sz="1100"/>
          </a:p>
        </cdr:txBody>
      </cdr:sp>
      <cdr:sp macro="" textlink="'Вертикальная траектория'!$Q$4">
        <cdr:nvSpPr>
          <cdr:cNvPr id="4" name="TextBox 3"/>
          <cdr:cNvSpPr txBox="1"/>
        </cdr:nvSpPr>
        <cdr:spPr>
          <a:xfrm xmlns:a="http://schemas.openxmlformats.org/drawingml/2006/main">
            <a:off x="5035826" y="3570471"/>
            <a:ext cx="952501" cy="29750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E41B727A-F243-4889-B435-555F9A19646F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Ниже:  0м</a:t>
            </a:fld>
            <a:endParaRPr lang="ru-RU" sz="1100"/>
          </a:p>
        </cdr:txBody>
      </cdr:sp>
      <cdr:sp macro="" textlink="'Вертикальная траектория'!$R$2">
        <cdr:nvSpPr>
          <cdr:cNvPr id="9" name="TextBox 8"/>
          <cdr:cNvSpPr txBox="1"/>
        </cdr:nvSpPr>
        <cdr:spPr>
          <a:xfrm xmlns:a="http://schemas.openxmlformats.org/drawingml/2006/main">
            <a:off x="5027543" y="3031434"/>
            <a:ext cx="1449456" cy="26565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FF7566CD-9F97-4FEF-9C99-46DCD0BD959A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Статические замеры</a:t>
            </a:fld>
            <a:endParaRPr lang="ru-RU" sz="1100"/>
          </a:p>
        </cdr:txBody>
      </cdr:sp>
    </cdr:grpSp>
  </cdr:relSizeAnchor>
  <cdr:relSizeAnchor xmlns:cdr="http://schemas.openxmlformats.org/drawingml/2006/chartDrawing">
    <cdr:from>
      <cdr:x>0.63915</cdr:x>
      <cdr:y>0.16813</cdr:y>
    </cdr:from>
    <cdr:to>
      <cdr:x>0.91145</cdr:x>
      <cdr:y>0.17577</cdr:y>
    </cdr:to>
    <cdr:grpSp>
      <cdr:nvGrpSpPr>
        <cdr:cNvPr id="13" name="Группа 12"/>
        <cdr:cNvGrpSpPr/>
      </cdr:nvGrpSpPr>
      <cdr:grpSpPr>
        <a:xfrm xmlns:a="http://schemas.openxmlformats.org/drawingml/2006/main">
          <a:off x="4081539" y="1019485"/>
          <a:ext cx="1738877" cy="46326"/>
          <a:chOff x="1449456" y="3511825"/>
          <a:chExt cx="2095500" cy="902805"/>
        </a:xfrm>
      </cdr:grpSpPr>
      <cdr:sp macro="" textlink="'Вертикальная траектория'!$Q$10">
        <cdr:nvSpPr>
          <cdr:cNvPr id="5" name="TextBox 4"/>
          <cdr:cNvSpPr txBox="1"/>
        </cdr:nvSpPr>
        <cdr:spPr>
          <a:xfrm xmlns:a="http://schemas.openxmlformats.org/drawingml/2006/main">
            <a:off x="1466022" y="3743738"/>
            <a:ext cx="1805609" cy="21534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B55D1368-1544-4274-9BF0-69B05012ECB1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Точка Замера: 998.76м</a:t>
            </a:fld>
            <a:endParaRPr lang="ru-RU" sz="1100"/>
          </a:p>
        </cdr:txBody>
      </cdr:sp>
      <cdr:sp macro="" textlink="'Вертикальная траектория'!$Q$11">
        <cdr:nvSpPr>
          <cdr:cNvPr id="7" name="TextBox 6"/>
          <cdr:cNvSpPr txBox="1"/>
        </cdr:nvSpPr>
        <cdr:spPr>
          <a:xfrm xmlns:a="http://schemas.openxmlformats.org/drawingml/2006/main">
            <a:off x="1457739" y="3925956"/>
            <a:ext cx="1540565" cy="24019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4A8C2CE3-AB9F-4B4F-9A5B-9B1CA52DD7D4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А.О:-729.29м</a:t>
            </a:fld>
            <a:endParaRPr lang="ru-RU" sz="1100"/>
          </a:p>
        </cdr:txBody>
      </cdr:sp>
      <cdr:sp macro="" textlink="'Вертикальная траектория'!$Q$12">
        <cdr:nvSpPr>
          <cdr:cNvPr id="8" name="TextBox 7"/>
          <cdr:cNvSpPr txBox="1"/>
        </cdr:nvSpPr>
        <cdr:spPr>
          <a:xfrm xmlns:a="http://schemas.openxmlformats.org/drawingml/2006/main">
            <a:off x="1466020" y="4149586"/>
            <a:ext cx="1316935" cy="26504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B3BE1EC6-26B3-4402-A59F-0C8D7E78F213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Ниже:  0м</a:t>
            </a:fld>
            <a:endParaRPr lang="ru-RU" sz="1100"/>
          </a:p>
        </cdr:txBody>
      </cdr:sp>
      <cdr:sp macro="" textlink="'Вертикальная траектория'!$R$7">
        <cdr:nvSpPr>
          <cdr:cNvPr id="11" name="TextBox 10"/>
          <cdr:cNvSpPr txBox="1"/>
        </cdr:nvSpPr>
        <cdr:spPr>
          <a:xfrm xmlns:a="http://schemas.openxmlformats.org/drawingml/2006/main">
            <a:off x="1449456" y="3511825"/>
            <a:ext cx="2095500" cy="22363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fld id="{9952CD7D-EEB3-4AB3-A249-C98C99AB5D56}" type="TxLink">
              <a:rPr lang="ru-RU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Динамические замеры</a:t>
            </a:fld>
            <a:endParaRPr lang="ru-RU" sz="1100"/>
          </a:p>
        </cdr:txBody>
      </cdr:sp>
    </cdr:grpSp>
  </cdr:relSizeAnchor>
</c:userShapes>
</file>

<file path=xl/tables/table1.xml><?xml version="1.0" encoding="utf-8"?>
<table xmlns="http://schemas.openxmlformats.org/spreadsheetml/2006/main" id="2" name="Таблица2" displayName="Таблица2" ref="A8:AV357" headerRowCount="0" totalsRowShown="0" headerRowDxfId="234" dataDxfId="233">
  <tableColumns count="48">
    <tableColumn id="1" name="Столбец1" headerRowDxfId="232" dataDxfId="231"/>
    <tableColumn id="2" name="Столбец2" headerRowDxfId="230" dataDxfId="229"/>
    <tableColumn id="3" name="Столбец3" headerRowDxfId="228" dataDxfId="227"/>
    <tableColumn id="4" name="Столбец4" headerRowDxfId="226" dataDxfId="225">
      <calculatedColumnFormula>S8+D7</calculatedColumnFormula>
    </tableColumn>
    <tableColumn id="5" name="Столбец5" headerRowDxfId="224" dataDxfId="223">
      <calculatedColumnFormula>$BJ$3-D8</calculatedColumnFormula>
    </tableColumn>
    <tableColumn id="6" name="Столбец6" headerRowDxfId="222" dataDxfId="221">
      <calculatedColumnFormula>T8+F7</calculatedColumnFormula>
    </tableColumn>
    <tableColumn id="7" name="Столбец7" headerRowDxfId="220" dataDxfId="219">
      <calculatedColumnFormula>U8+G7</calculatedColumnFormula>
    </tableColumn>
    <tableColumn id="8" name="Столбец8" headerRowDxfId="218" dataDxfId="217">
      <calculatedColumnFormula>H7+T8</calculatedColumnFormula>
    </tableColumn>
    <tableColumn id="9" name="Столбец9" headerRowDxfId="216" dataDxfId="215">
      <calculatedColumnFormula>I7+U8</calculatedColumnFormula>
    </tableColumn>
    <tableColumn id="10" name="Столбец10" headerRowDxfId="214" dataDxfId="213">
      <calculatedColumnFormula>SQRT(F8^2+G8^2)</calculatedColumnFormula>
    </tableColumn>
    <tableColumn id="11" name="Столбец11" headerRowDxfId="212" dataDxfId="211">
      <calculatedColumnFormula>IF(J8=0,0,IF(F8&lt;0,ATAN(G8/F8)*180/PI()+180,ATAN(G8/F8)*180/PI()))</calculatedColumnFormula>
    </tableColumn>
    <tableColumn id="12" name="Столбец12" headerRowDxfId="210" dataDxfId="209">
      <calculatedColumnFormula>COS((K8-$BL$3)*PI()/180)*J8</calculatedColumnFormula>
    </tableColumn>
    <tableColumn id="13" name="Столбец13" headerRowDxfId="208" dataDxfId="207"/>
    <tableColumn id="14" name="Столбец14" headerRowDxfId="206" dataDxfId="205">
      <calculatedColumnFormula>A8-A7</calculatedColumnFormula>
    </tableColumn>
    <tableColumn id="15" name="Столбец15" headerRowDxfId="204" dataDxfId="203">
      <calculatedColumnFormula>RADIANS(B8-B7)</calculatedColumnFormula>
    </tableColumn>
    <tableColumn id="16" name="Столбец16" headerRowDxfId="202" dataDxfId="201">
      <calculatedColumnFormula>RADIANS(C8-C7)</calculatedColumnFormula>
    </tableColumn>
    <tableColumn id="17" name="Столбец17" headerRowDxfId="200" dataDxfId="199">
      <calculatedColumnFormula>ACOS(COS(O8)-SIN(RADIANS(B7))*SIN(RADIANS(B8))*(1-COS(P8)))</calculatedColumnFormula>
    </tableColumn>
    <tableColumn id="18" name="Столбец18" headerRowDxfId="198" dataDxfId="197">
      <calculatedColumnFormula>2/Q8*TAN(Q8/2)</calculatedColumnFormula>
    </tableColumn>
    <tableColumn id="19" name="Столбец19" headerRowDxfId="196" dataDxfId="195">
      <calculatedColumnFormula>(N8/2)*(COS(RADIANS(B7))+COS(RADIANS(B8)))*R8</calculatedColumnFormula>
    </tableColumn>
    <tableColumn id="20" name="Столбец20" headerRowDxfId="194" dataDxfId="193">
      <calculatedColumnFormula>(N8/2)*(SIN(RADIANS(B7))*COS(RADIANS(C7))+SIN(RADIANS(B8))*COS(RADIANS(C8)))*R8</calculatedColumnFormula>
    </tableColumn>
    <tableColumn id="21" name="Столбец21" headerRowDxfId="192" dataDxfId="191">
      <calculatedColumnFormula>(N8/2)*(SIN(RADIANS(B7))*SIN(RADIANS(C7))+SIN(RADIANS(B8))*SIN(RADIANS(C8)))*R8</calculatedColumnFormula>
    </tableColumn>
    <tableColumn id="22" name="Столбец22" headerRowDxfId="190" dataDxfId="189"/>
    <tableColumn id="23" name="Столбец23" headerRowDxfId="188" dataDxfId="187"/>
    <tableColumn id="24" name="Столбец24" headerRowDxfId="186" dataDxfId="185"/>
    <tableColumn id="25" name="Столбец25" headerRowDxfId="184" dataDxfId="183"/>
    <tableColumn id="26" name="Столбец26" headerRowDxfId="182" dataDxfId="181">
      <calculatedColumnFormula>AO8+Z7</calculatedColumnFormula>
    </tableColumn>
    <tableColumn id="27" name="Столбец27" headerRowDxfId="180" dataDxfId="179">
      <calculatedColumnFormula>$BJ$3-Z8</calculatedColumnFormula>
    </tableColumn>
    <tableColumn id="28" name="Столбец28" headerRowDxfId="178" dataDxfId="177">
      <calculatedColumnFormula>AP8+AB7</calculatedColumnFormula>
    </tableColumn>
    <tableColumn id="29" name="Столбец29" headerRowDxfId="176" dataDxfId="175">
      <calculatedColumnFormula>AQ8+AC7</calculatedColumnFormula>
    </tableColumn>
    <tableColumn id="30" name="Столбец30" headerRowDxfId="174" dataDxfId="173">
      <calculatedColumnFormula>AD7+AP8</calculatedColumnFormula>
    </tableColumn>
    <tableColumn id="31" name="Столбец31" headerRowDxfId="172" dataDxfId="171">
      <calculatedColumnFormula>AE7+AQ8</calculatedColumnFormula>
    </tableColumn>
    <tableColumn id="32" name="Столбец32" headerRowDxfId="170" dataDxfId="169">
      <calculatedColumnFormula>SQRT(AB8^2+AC8^2)</calculatedColumnFormula>
    </tableColumn>
    <tableColumn id="33" name="Столбец33" headerRowDxfId="168" dataDxfId="167">
      <calculatedColumnFormula>IF(AF8=0,0,IF(AB8&lt;0,ATAN(AC8/AB8)*180/PI()+180,ATAN(AC8/AB8)*180/PI()))</calculatedColumnFormula>
    </tableColumn>
    <tableColumn id="34" name="Столбец34" headerRowDxfId="166" dataDxfId="165">
      <calculatedColumnFormula>COS((AG8-$BL$3)*PI()/180)*AF8</calculatedColumnFormula>
    </tableColumn>
    <tableColumn id="35" name="Столбец35" headerRowDxfId="164" dataDxfId="163"/>
    <tableColumn id="36" name="Столбец36" headerRowDxfId="162" dataDxfId="161">
      <calculatedColumnFormula>W8-W7</calculatedColumnFormula>
    </tableColumn>
    <tableColumn id="37" name="Столбец37" headerRowDxfId="160" dataDxfId="159">
      <calculatedColumnFormula>RADIANS(X8-X7)</calculatedColumnFormula>
    </tableColumn>
    <tableColumn id="38" name="Столбец38" headerRowDxfId="158" dataDxfId="157">
      <calculatedColumnFormula>RADIANS(Y8-Y7)</calculatedColumnFormula>
    </tableColumn>
    <tableColumn id="39" name="Столбец39" headerRowDxfId="156" dataDxfId="155">
      <calculatedColumnFormula>ACOS(COS(AK8)-SIN(RADIANS(X7))*SIN(RADIANS(X8))*(1-COS(AL8)))</calculatedColumnFormula>
    </tableColumn>
    <tableColumn id="40" name="Столбец40" headerRowDxfId="154" dataDxfId="153">
      <calculatedColumnFormula>2/AM8*TAN(AM8/2)</calculatedColumnFormula>
    </tableColumn>
    <tableColumn id="41" name="Столбец41" headerRowDxfId="152" dataDxfId="151">
      <calculatedColumnFormula>(AJ8/2)*(COS(RADIANS(X7))+COS(RADIANS(X8)))*AN8</calculatedColumnFormula>
    </tableColumn>
    <tableColumn id="42" name="Столбец42" headerRowDxfId="150" dataDxfId="149">
      <calculatedColumnFormula>(AJ8/2)*(SIN(RADIANS(X7))*COS(RADIANS(Y7))+SIN(RADIANS(X8))*COS(RADIANS(Y8)))*AN8</calculatedColumnFormula>
    </tableColumn>
    <tableColumn id="43" name="Столбец43" headerRowDxfId="148" dataDxfId="147">
      <calculatedColumnFormula>(AJ8/2)*(SIN(RADIANS(X7))*SIN(RADIANS(Y7))+SIN(RADIANS(X8))*SIN(RADIANS(Y8)))*AN8</calculatedColumnFormula>
    </tableColumn>
    <tableColumn id="44" name="Столбец44" headerRowDxfId="146" dataDxfId="145">
      <calculatedColumnFormula>(10/AJ8)*2*(ASIN((SQRT((SIN((X7-X8)/2)^2+SIN(((Y7-Y8)/2)^2)*SIN(X7)*SIN(X8))))))</calculatedColumnFormula>
    </tableColumn>
    <tableColumn id="45" name="Столбец45" headerRowDxfId="144" dataDxfId="143"/>
    <tableColumn id="46" name="Столбец46" headerRowDxfId="142" dataDxfId="141">
      <calculatedColumnFormula>SQRT((I8-AE8)^2+(H8-AD8)^2)</calculatedColumnFormula>
    </tableColumn>
    <tableColumn id="47" name="Столбец47" headerRowDxfId="140" dataDxfId="139">
      <calculatedColumnFormula>D8-Z8</calculatedColumnFormula>
    </tableColumn>
    <tableColumn id="48" name="Столбец48" headerRowDxfId="138" dataDxfId="137">
      <calculatedColumnFormula>SQRT((I8-AE8)^2+(H8-AD8)^2+(D8-Z8)^2)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1" name="Таблица42" displayName="Таблица42" ref="A4:U68" headerRowCount="0" totalsRowShown="0" headerRowDxfId="136" dataDxfId="135" tableBorderDxfId="134">
  <tableColumns count="21">
    <tableColumn id="1" name="Столбец1" headerRowDxfId="133" dataDxfId="132"/>
    <tableColumn id="2" name="Столбец2" headerRowDxfId="131" dataDxfId="130"/>
    <tableColumn id="3" name="Столбец3" headerRowDxfId="129" dataDxfId="128"/>
    <tableColumn id="4" name="Столбец4" headerRowDxfId="127" dataDxfId="126">
      <calculatedColumnFormula>S4+D3</calculatedColumnFormula>
    </tableColumn>
    <tableColumn id="5" name="Столбец5" headerRowDxfId="125" dataDxfId="124">
      <calculatedColumnFormula>$D$1-D4</calculatedColumnFormula>
    </tableColumn>
    <tableColumn id="6" name="Столбец6" headerRowDxfId="123" dataDxfId="122">
      <calculatedColumnFormula>T4+F3</calculatedColumnFormula>
    </tableColumn>
    <tableColumn id="7" name="Столбец7" headerRowDxfId="121" dataDxfId="120">
      <calculatedColumnFormula>U4+G3</calculatedColumnFormula>
    </tableColumn>
    <tableColumn id="8" name="Столбец8" headerRowDxfId="119" dataDxfId="118">
      <calculatedColumnFormula>H3+T4</calculatedColumnFormula>
    </tableColumn>
    <tableColumn id="9" name="Столбец9" headerRowDxfId="117" dataDxfId="116">
      <calculatedColumnFormula>I3+U4</calculatedColumnFormula>
    </tableColumn>
    <tableColumn id="10" name="Столбец10" headerRowDxfId="115" dataDxfId="114">
      <calculatedColumnFormula>SQRT(F4^2+G4^2)</calculatedColumnFormula>
    </tableColumn>
    <tableColumn id="11" name="Столбец11" headerRowDxfId="113" dataDxfId="112">
      <calculatedColumnFormula>IF(J4=0,0,IF(F4&lt;0,ATAN(G4/F4)*180/PI()+180,ATAN(G4/F4)*180/PI()))</calculatedColumnFormula>
    </tableColumn>
    <tableColumn id="12" name="Столбец12" headerRowDxfId="111" dataDxfId="110">
      <calculatedColumnFormula>COS((K4-$B$1)*PI()/180)*J4</calculatedColumnFormula>
    </tableColumn>
    <tableColumn id="13" name="Столбец13" headerRowDxfId="109" dataDxfId="108"/>
    <tableColumn id="14" name="Столбец14" headerRowDxfId="107" dataDxfId="106">
      <calculatedColumnFormula>A4-A3</calculatedColumnFormula>
    </tableColumn>
    <tableColumn id="15" name="Столбец15" headerRowDxfId="105" dataDxfId="104">
      <calculatedColumnFormula>RADIANS(B4-B3)</calculatedColumnFormula>
    </tableColumn>
    <tableColumn id="16" name="Столбец16" headerRowDxfId="103" dataDxfId="102">
      <calculatedColumnFormula>RADIANS(C4-C3)</calculatedColumnFormula>
    </tableColumn>
    <tableColumn id="17" name="Столбец17" headerRowDxfId="101" dataDxfId="100">
      <calculatedColumnFormula>ACOS(COS(O4)-SIN(RADIANS(B3))*SIN(RADIANS(B4))*(1-COS(P4)))</calculatedColumnFormula>
    </tableColumn>
    <tableColumn id="18" name="Столбец18" headerRowDxfId="99" dataDxfId="98">
      <calculatedColumnFormula>2/Q4*TAN(Q4/2)</calculatedColumnFormula>
    </tableColumn>
    <tableColumn id="19" name="Столбец19" headerRowDxfId="97" dataDxfId="96">
      <calculatedColumnFormula>(N4/2)*(COS(RADIANS(B3))+COS(RADIANS(B4)))*R4</calculatedColumnFormula>
    </tableColumn>
    <tableColumn id="20" name="Столбец20" headerRowDxfId="95" dataDxfId="94">
      <calculatedColumnFormula>(N4/2)*(SIN(RADIANS(B3))*COS(RADIANS(C3))+SIN(RADIANS(B4))*COS(RADIANS(C4)))*R4</calculatedColumnFormula>
    </tableColumn>
    <tableColumn id="21" name="Столбец21" headerRowDxfId="93" dataDxfId="92">
      <calculatedColumnFormula>(N4/2)*(SIN(RADIANS(B3))*SIN(RADIANS(C3))+SIN(RADIANS(B4))*SIN(RADIANS(C4)))*R4</calculatedColumnFormula>
    </tableColumn>
  </tableColumns>
  <tableStyleInfo name="Стиль таблицы 1" showFirstColumn="0" showLastColumn="0" showRowStripes="0" showColumnStripes="0"/>
</table>
</file>

<file path=xl/tables/table3.xml><?xml version="1.0" encoding="utf-8"?>
<table xmlns="http://schemas.openxmlformats.org/spreadsheetml/2006/main" id="4" name="Таблица4" displayName="Таблица4" ref="A4:U67" headerRowCount="0" totalsRowShown="0" headerRowDxfId="91" dataDxfId="90" tableBorderDxfId="89">
  <tableColumns count="21">
    <tableColumn id="1" name="Столбец1" headerRowDxfId="88" dataDxfId="87"/>
    <tableColumn id="2" name="Столбец2" headerRowDxfId="86" dataDxfId="85"/>
    <tableColumn id="3" name="Столбец3" headerRowDxfId="84" dataDxfId="83"/>
    <tableColumn id="4" name="Столбец4" headerRowDxfId="82" dataDxfId="81">
      <calculatedColumnFormula>S4+D3</calculatedColumnFormula>
    </tableColumn>
    <tableColumn id="5" name="Столбец5" headerRowDxfId="80" dataDxfId="79">
      <calculatedColumnFormula>$D$1-D4</calculatedColumnFormula>
    </tableColumn>
    <tableColumn id="6" name="Столбец6" headerRowDxfId="78" dataDxfId="77">
      <calculatedColumnFormula>T4+F3</calculatedColumnFormula>
    </tableColumn>
    <tableColumn id="7" name="Столбец7" headerRowDxfId="76" dataDxfId="75">
      <calculatedColumnFormula>U4+G3</calculatedColumnFormula>
    </tableColumn>
    <tableColumn id="8" name="Столбец8" headerRowDxfId="74" dataDxfId="73">
      <calculatedColumnFormula>H3+T4</calculatedColumnFormula>
    </tableColumn>
    <tableColumn id="9" name="Столбец9" headerRowDxfId="72" dataDxfId="71">
      <calculatedColumnFormula>I3+U4</calculatedColumnFormula>
    </tableColumn>
    <tableColumn id="10" name="Столбец10" headerRowDxfId="70" dataDxfId="69">
      <calculatedColumnFormula>SQRT(F4^2+G4^2)</calculatedColumnFormula>
    </tableColumn>
    <tableColumn id="11" name="Столбец11" headerRowDxfId="68" dataDxfId="67">
      <calculatedColumnFormula>IF(J4=0,0,IF(F4&lt;0,ATAN(G4/F4)*180/PI()+180,ATAN(G4/F4)*180/PI()))</calculatedColumnFormula>
    </tableColumn>
    <tableColumn id="12" name="Столбец12" headerRowDxfId="66" dataDxfId="65">
      <calculatedColumnFormula>COS((K4-$B$1)*PI()/180)*J4</calculatedColumnFormula>
    </tableColumn>
    <tableColumn id="13" name="Столбец13" headerRowDxfId="64" dataDxfId="63"/>
    <tableColumn id="14" name="Столбец14" headerRowDxfId="62" dataDxfId="61">
      <calculatedColumnFormula>A4-A3</calculatedColumnFormula>
    </tableColumn>
    <tableColumn id="15" name="Столбец15" headerRowDxfId="60" dataDxfId="59">
      <calculatedColumnFormula>RADIANS(B4-B3)</calculatedColumnFormula>
    </tableColumn>
    <tableColumn id="16" name="Столбец16" headerRowDxfId="58" dataDxfId="57">
      <calculatedColumnFormula>RADIANS(C4-C3)</calculatedColumnFormula>
    </tableColumn>
    <tableColumn id="17" name="Столбец17" headerRowDxfId="56" dataDxfId="55">
      <calculatedColumnFormula>ACOS(COS(O4)-SIN(RADIANS(B3))*SIN(RADIANS(B4))*(1-COS(P4)))</calculatedColumnFormula>
    </tableColumn>
    <tableColumn id="18" name="Столбец18" headerRowDxfId="54" dataDxfId="53">
      <calculatedColumnFormula>2/Q4*TAN(Q4/2)</calculatedColumnFormula>
    </tableColumn>
    <tableColumn id="19" name="Столбец19" headerRowDxfId="52" dataDxfId="51">
      <calculatedColumnFormula>(N4/2)*(COS(RADIANS(B3))+COS(RADIANS(B4)))*R4</calculatedColumnFormula>
    </tableColumn>
    <tableColumn id="20" name="Столбец20" headerRowDxfId="50" dataDxfId="49">
      <calculatedColumnFormula>(N4/2)*(SIN(RADIANS(B3))*COS(RADIANS(C3))+SIN(RADIANS(B4))*COS(RADIANS(C4)))*R4</calculatedColumnFormula>
    </tableColumn>
    <tableColumn id="21" name="Столбец21" headerRowDxfId="48" dataDxfId="47">
      <calculatedColumnFormula>(N4/2)*(SIN(RADIANS(B3))*SIN(RADIANS(C3))+SIN(RADIANS(B4))*SIN(RADIANS(C4)))*R4</calculatedColumnFormula>
    </tableColumn>
  </tableColumns>
  <tableStyleInfo name="Стиль таблицы 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40"/>
  <sheetViews>
    <sheetView zoomScale="115" zoomScaleNormal="115" workbookViewId="0">
      <selection activeCell="I12" sqref="I12:J13"/>
    </sheetView>
  </sheetViews>
  <sheetFormatPr defaultRowHeight="14.6" x14ac:dyDescent="0.4"/>
  <cols>
    <col min="6" max="6" width="22.84375" customWidth="1"/>
    <col min="7" max="7" width="16.07421875" customWidth="1"/>
    <col min="8" max="8" width="36.07421875" customWidth="1"/>
    <col min="10" max="10" width="24.84375" customWidth="1"/>
    <col min="11" max="11" width="31" customWidth="1"/>
  </cols>
  <sheetData>
    <row r="1" spans="6:11" ht="15" thickBot="1" x14ac:dyDescent="0.45"/>
    <row r="2" spans="6:11" ht="15.45" thickBot="1" x14ac:dyDescent="0.45">
      <c r="F2" s="101" t="s">
        <v>30</v>
      </c>
      <c r="G2" s="103"/>
      <c r="H2" s="114" t="s">
        <v>136</v>
      </c>
      <c r="I2" s="143" t="s">
        <v>32</v>
      </c>
      <c r="J2" s="144"/>
      <c r="K2" s="107" t="s">
        <v>141</v>
      </c>
    </row>
    <row r="3" spans="6:11" ht="15.45" thickBot="1" x14ac:dyDescent="0.45">
      <c r="F3" s="101"/>
      <c r="G3" s="103"/>
      <c r="H3" s="115"/>
      <c r="I3" s="145"/>
      <c r="J3" s="146"/>
      <c r="K3" s="108"/>
    </row>
    <row r="4" spans="6:11" ht="15.9" thickTop="1" thickBot="1" x14ac:dyDescent="0.45">
      <c r="F4" s="101" t="s">
        <v>23</v>
      </c>
      <c r="G4" s="103"/>
      <c r="H4" s="114" t="s">
        <v>137</v>
      </c>
      <c r="I4" s="143" t="s">
        <v>33</v>
      </c>
      <c r="J4" s="144"/>
      <c r="K4" s="109">
        <v>45007</v>
      </c>
    </row>
    <row r="5" spans="6:11" ht="15.45" thickBot="1" x14ac:dyDescent="0.45">
      <c r="F5" s="101"/>
      <c r="G5" s="101"/>
      <c r="H5" s="116"/>
      <c r="I5" s="147"/>
      <c r="J5" s="146"/>
      <c r="K5" s="108"/>
    </row>
    <row r="6" spans="6:11" ht="15.9" thickTop="1" thickBot="1" x14ac:dyDescent="0.45">
      <c r="F6" s="101" t="s">
        <v>24</v>
      </c>
      <c r="G6" s="103"/>
      <c r="H6" s="114" t="s">
        <v>138</v>
      </c>
      <c r="I6" s="143" t="s">
        <v>34</v>
      </c>
      <c r="J6" s="144"/>
      <c r="K6" s="110" t="s">
        <v>106</v>
      </c>
    </row>
    <row r="7" spans="6:11" ht="15.45" thickBot="1" x14ac:dyDescent="0.45">
      <c r="F7" s="101"/>
      <c r="G7" s="101"/>
      <c r="H7" s="106"/>
      <c r="I7" s="147"/>
      <c r="J7" s="146"/>
      <c r="K7" s="108"/>
    </row>
    <row r="8" spans="6:11" ht="15.9" thickTop="1" thickBot="1" x14ac:dyDescent="0.45">
      <c r="F8" s="101" t="s">
        <v>0</v>
      </c>
      <c r="G8" s="103"/>
      <c r="H8" s="114">
        <v>105.54</v>
      </c>
      <c r="I8" s="143" t="s">
        <v>35</v>
      </c>
      <c r="J8" s="144"/>
      <c r="K8" s="118">
        <v>59303.8</v>
      </c>
    </row>
    <row r="9" spans="6:11" ht="15.45" thickBot="1" x14ac:dyDescent="0.45">
      <c r="F9" s="101"/>
      <c r="G9" s="103"/>
      <c r="H9" s="115"/>
      <c r="I9" s="145"/>
      <c r="J9" s="146"/>
      <c r="K9" s="108"/>
    </row>
    <row r="10" spans="6:11" ht="15.9" thickTop="1" thickBot="1" x14ac:dyDescent="0.45">
      <c r="F10" s="101" t="s">
        <v>53</v>
      </c>
      <c r="G10" s="103"/>
      <c r="H10" s="114" t="s">
        <v>142</v>
      </c>
      <c r="I10" s="143" t="s">
        <v>36</v>
      </c>
      <c r="J10" s="144"/>
      <c r="K10" s="118">
        <v>76.655000000000001</v>
      </c>
    </row>
    <row r="11" spans="6:11" ht="15.45" thickBot="1" x14ac:dyDescent="0.45">
      <c r="F11" s="101"/>
      <c r="G11" s="103"/>
      <c r="H11" s="117"/>
      <c r="I11" s="145"/>
      <c r="J11" s="146"/>
      <c r="K11" s="108"/>
    </row>
    <row r="12" spans="6:11" ht="15.9" thickTop="1" thickBot="1" x14ac:dyDescent="0.45">
      <c r="F12" s="101" t="s">
        <v>22</v>
      </c>
      <c r="G12" s="103"/>
      <c r="H12" s="114">
        <v>220</v>
      </c>
      <c r="I12" s="143" t="s">
        <v>88</v>
      </c>
      <c r="J12" s="144"/>
      <c r="K12" s="118">
        <v>14.504</v>
      </c>
    </row>
    <row r="13" spans="6:11" ht="15.45" thickBot="1" x14ac:dyDescent="0.45">
      <c r="F13" s="101"/>
      <c r="G13" s="101"/>
      <c r="H13" s="105"/>
      <c r="I13" s="147"/>
      <c r="J13" s="146"/>
      <c r="K13" s="108"/>
    </row>
    <row r="14" spans="6:11" ht="15.9" thickTop="1" thickBot="1" x14ac:dyDescent="0.45">
      <c r="F14" s="101" t="s">
        <v>25</v>
      </c>
      <c r="G14" s="101" t="s">
        <v>26</v>
      </c>
      <c r="H14" s="104">
        <v>6505344.3899999997</v>
      </c>
      <c r="I14" s="148" t="s">
        <v>37</v>
      </c>
      <c r="J14" s="144"/>
      <c r="K14" s="118">
        <v>0</v>
      </c>
    </row>
    <row r="15" spans="6:11" ht="15.45" thickBot="1" x14ac:dyDescent="0.45">
      <c r="F15" s="101"/>
      <c r="G15" s="103" t="s">
        <v>66</v>
      </c>
      <c r="H15" s="114">
        <v>2213721.33</v>
      </c>
      <c r="I15" s="145"/>
      <c r="J15" s="146"/>
      <c r="K15" s="108"/>
    </row>
    <row r="16" spans="6:11" ht="15.9" thickTop="1" thickBot="1" x14ac:dyDescent="0.45">
      <c r="F16" s="101"/>
      <c r="G16" s="101"/>
      <c r="H16" s="106"/>
      <c r="I16" s="148" t="s">
        <v>38</v>
      </c>
      <c r="J16" s="144"/>
      <c r="K16" s="127">
        <v>1.000785</v>
      </c>
    </row>
    <row r="17" spans="6:11" ht="15.9" thickTop="1" thickBot="1" x14ac:dyDescent="0.45">
      <c r="F17" s="101" t="s">
        <v>31</v>
      </c>
      <c r="G17" s="101" t="s">
        <v>102</v>
      </c>
      <c r="H17" s="104" t="s">
        <v>139</v>
      </c>
      <c r="I17" s="147"/>
      <c r="J17" s="146"/>
      <c r="K17" s="108"/>
    </row>
    <row r="18" spans="6:11" ht="17.25" customHeight="1" thickTop="1" thickBot="1" x14ac:dyDescent="0.45">
      <c r="F18" s="101"/>
      <c r="G18" s="103" t="s">
        <v>103</v>
      </c>
      <c r="H18" s="114" t="s">
        <v>140</v>
      </c>
      <c r="I18" s="143" t="s">
        <v>76</v>
      </c>
      <c r="J18" s="144"/>
      <c r="K18" s="118">
        <v>14.504</v>
      </c>
    </row>
    <row r="19" spans="6:11" ht="15.45" thickBot="1" x14ac:dyDescent="0.45">
      <c r="F19" s="111"/>
      <c r="G19" s="111"/>
      <c r="H19" s="112"/>
      <c r="I19" s="147"/>
      <c r="J19" s="146"/>
      <c r="K19" s="113"/>
    </row>
    <row r="22" spans="6:11" x14ac:dyDescent="0.4">
      <c r="H22" s="124" t="s">
        <v>119</v>
      </c>
    </row>
    <row r="24" spans="6:11" x14ac:dyDescent="0.4">
      <c r="F24" t="s">
        <v>121</v>
      </c>
    </row>
    <row r="25" spans="6:11" x14ac:dyDescent="0.4">
      <c r="F25" t="s">
        <v>126</v>
      </c>
    </row>
    <row r="26" spans="6:11" x14ac:dyDescent="0.4">
      <c r="F26" t="s">
        <v>122</v>
      </c>
    </row>
    <row r="27" spans="6:11" x14ac:dyDescent="0.4">
      <c r="F27" t="s">
        <v>127</v>
      </c>
    </row>
    <row r="28" spans="6:11" x14ac:dyDescent="0.4">
      <c r="F28" t="s">
        <v>133</v>
      </c>
    </row>
    <row r="29" spans="6:11" x14ac:dyDescent="0.4">
      <c r="F29" t="s">
        <v>123</v>
      </c>
    </row>
    <row r="30" spans="6:11" x14ac:dyDescent="0.4">
      <c r="F30" t="s">
        <v>124</v>
      </c>
    </row>
    <row r="31" spans="6:11" x14ac:dyDescent="0.4">
      <c r="F31" t="s">
        <v>125</v>
      </c>
    </row>
    <row r="32" spans="6:11" x14ac:dyDescent="0.4">
      <c r="F32" t="s">
        <v>131</v>
      </c>
    </row>
    <row r="33" spans="6:6" x14ac:dyDescent="0.4">
      <c r="F33" t="s">
        <v>132</v>
      </c>
    </row>
    <row r="40" spans="6:6" x14ac:dyDescent="0.4">
      <c r="F40" t="s">
        <v>134</v>
      </c>
    </row>
  </sheetData>
  <mergeCells count="9">
    <mergeCell ref="I2:J3"/>
    <mergeCell ref="I4:J5"/>
    <mergeCell ref="I6:J7"/>
    <mergeCell ref="I18:J19"/>
    <mergeCell ref="I14:J15"/>
    <mergeCell ref="I16:J17"/>
    <mergeCell ref="I8:J9"/>
    <mergeCell ref="I10:J11"/>
    <mergeCell ref="I12:J1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Y357"/>
  <sheetViews>
    <sheetView tabSelected="1" zoomScale="85" zoomScaleNormal="85" workbookViewId="0">
      <pane ySplit="7" topLeftCell="A317" activePane="bottomLeft" state="frozen"/>
      <selection pane="bottomLeft" activeCell="W358" sqref="W358"/>
    </sheetView>
  </sheetViews>
  <sheetFormatPr defaultRowHeight="14.6" x14ac:dyDescent="0.4"/>
  <cols>
    <col min="1" max="2" width="11.84375" customWidth="1"/>
    <col min="3" max="3" width="12" style="14" customWidth="1"/>
    <col min="4" max="7" width="11.84375" hidden="1" customWidth="1"/>
    <col min="8" max="9" width="12.84375" style="14" hidden="1" customWidth="1"/>
    <col min="10" max="12" width="12.84375" style="16" hidden="1" customWidth="1"/>
    <col min="13" max="13" width="12.84375" hidden="1" customWidth="1"/>
    <col min="14" max="16" width="12.84375" style="14" hidden="1" customWidth="1"/>
    <col min="17" max="17" width="12.84375" style="17" hidden="1" customWidth="1"/>
    <col min="18" max="18" width="12.84375" style="16" hidden="1" customWidth="1"/>
    <col min="19" max="21" width="12.84375" style="14" hidden="1" customWidth="1"/>
    <col min="22" max="25" width="12.84375" customWidth="1"/>
    <col min="26" max="29" width="12.84375" hidden="1" customWidth="1"/>
    <col min="30" max="31" width="12.84375" style="14" hidden="1" customWidth="1"/>
    <col min="32" max="34" width="12.84375" style="16" hidden="1" customWidth="1"/>
    <col min="35" max="38" width="12.84375" hidden="1" customWidth="1"/>
    <col min="39" max="39" width="12.84375" style="15" hidden="1" customWidth="1"/>
    <col min="40" max="40" width="12.84375" hidden="1" customWidth="1"/>
    <col min="41" max="43" width="12.84375" style="15" hidden="1" customWidth="1"/>
    <col min="44" max="44" width="12.84375" hidden="1" customWidth="1"/>
    <col min="45" max="45" width="12.84375" customWidth="1"/>
    <col min="46" max="46" width="16.07421875" customWidth="1"/>
    <col min="47" max="47" width="17.84375" customWidth="1"/>
    <col min="48" max="48" width="12.84375" customWidth="1"/>
    <col min="49" max="54" width="11" customWidth="1"/>
    <col min="56" max="56" width="64.07421875" customWidth="1"/>
    <col min="57" max="57" width="34.07421875" customWidth="1"/>
    <col min="59" max="59" width="26.84375" customWidth="1"/>
    <col min="60" max="60" width="18.84375" customWidth="1"/>
    <col min="61" max="61" width="36.07421875" customWidth="1"/>
    <col min="62" max="62" width="11.84375" customWidth="1"/>
    <col min="63" max="63" width="19.07421875" customWidth="1"/>
    <col min="64" max="64" width="16.84375" customWidth="1"/>
    <col min="65" max="65" width="15" customWidth="1"/>
    <col min="66" max="66" width="17.07421875" customWidth="1"/>
    <col min="67" max="67" width="21.4609375" customWidth="1"/>
    <col min="68" max="68" width="21.53515625" customWidth="1"/>
    <col min="69" max="69" width="20.07421875" customWidth="1"/>
    <col min="70" max="70" width="22" customWidth="1"/>
    <col min="71" max="71" width="20.84375" customWidth="1"/>
    <col min="72" max="72" width="15.84375" customWidth="1"/>
    <col min="73" max="73" width="18" customWidth="1"/>
    <col min="74" max="74" width="17.07421875" customWidth="1"/>
    <col min="75" max="75" width="14.07421875" customWidth="1"/>
    <col min="76" max="76" width="21.07421875" customWidth="1"/>
    <col min="77" max="77" width="18" customWidth="1"/>
    <col min="83" max="84" width="9.07421875" customWidth="1"/>
  </cols>
  <sheetData>
    <row r="1" spans="1:77" ht="15" hidden="1" customHeight="1" thickTop="1" thickBot="1" x14ac:dyDescent="0.5">
      <c r="BG1" s="159"/>
      <c r="BH1" s="159"/>
      <c r="BI1" s="159"/>
      <c r="BJ1" s="159" t="s">
        <v>0</v>
      </c>
      <c r="BK1" s="149"/>
      <c r="BL1" s="149" t="s">
        <v>22</v>
      </c>
      <c r="BM1" s="157" t="s">
        <v>25</v>
      </c>
      <c r="BN1" s="158"/>
      <c r="BO1" s="164"/>
      <c r="BP1" s="165"/>
      <c r="BQ1" s="149"/>
      <c r="BR1" s="149"/>
      <c r="BS1" s="149"/>
      <c r="BT1" s="149"/>
      <c r="BU1" s="149"/>
      <c r="BV1" s="149"/>
      <c r="BW1" s="149"/>
      <c r="BX1" s="149"/>
      <c r="BY1" s="149" t="s">
        <v>76</v>
      </c>
    </row>
    <row r="2" spans="1:77" ht="71.25" hidden="1" customHeight="1" thickTop="1" thickBot="1" x14ac:dyDescent="0.45">
      <c r="BG2" s="160"/>
      <c r="BH2" s="160"/>
      <c r="BI2" s="160"/>
      <c r="BJ2" s="160"/>
      <c r="BK2" s="150"/>
      <c r="BL2" s="150"/>
      <c r="BM2" s="46" t="s">
        <v>114</v>
      </c>
      <c r="BN2" s="46" t="s">
        <v>115</v>
      </c>
      <c r="BO2" s="77"/>
      <c r="BP2" s="100"/>
      <c r="BQ2" s="150"/>
      <c r="BR2" s="150"/>
      <c r="BS2" s="150"/>
      <c r="BT2" s="150"/>
      <c r="BU2" s="150"/>
      <c r="BV2" s="150"/>
      <c r="BW2" s="150"/>
      <c r="BX2" s="150"/>
      <c r="BY2" s="150"/>
    </row>
    <row r="3" spans="1:77" ht="15.9" hidden="1" thickTop="1" thickBot="1" x14ac:dyDescent="0.5">
      <c r="BG3" s="7"/>
      <c r="BH3" s="8"/>
      <c r="BI3" s="7"/>
      <c r="BJ3" s="7">
        <f>'Исходные данные'!H8</f>
        <v>105.54</v>
      </c>
      <c r="BK3" s="7"/>
      <c r="BL3" s="8">
        <f>'Исходные данные'!H12</f>
        <v>220</v>
      </c>
      <c r="BM3" s="86">
        <f>'Исходные данные'!H14</f>
        <v>6505344.3899999997</v>
      </c>
      <c r="BN3" s="86">
        <f>'Исходные данные'!H15</f>
        <v>2213721.33</v>
      </c>
      <c r="BO3" s="102"/>
      <c r="BP3" s="102"/>
      <c r="BQ3" s="7"/>
      <c r="BR3" s="9"/>
      <c r="BS3" s="10"/>
      <c r="BT3" s="10"/>
      <c r="BU3" s="10"/>
      <c r="BV3" s="10"/>
      <c r="BW3" s="89"/>
      <c r="BX3" s="93"/>
      <c r="BY3" s="11">
        <v>20.62</v>
      </c>
    </row>
    <row r="4" spans="1:77" ht="15" thickBot="1" x14ac:dyDescent="0.45">
      <c r="BH4" s="1"/>
      <c r="BI4" s="1"/>
      <c r="BJ4" s="1"/>
      <c r="BK4" s="1"/>
      <c r="BL4" s="1"/>
      <c r="BM4" s="1"/>
      <c r="BN4" s="1"/>
    </row>
    <row r="5" spans="1:77" ht="27" customHeight="1" thickBot="1" x14ac:dyDescent="0.45">
      <c r="A5" s="151" t="s">
        <v>65</v>
      </c>
      <c r="B5" s="152"/>
      <c r="C5" s="153"/>
      <c r="D5" s="25"/>
      <c r="E5" s="25"/>
      <c r="F5" s="25"/>
      <c r="G5" s="25"/>
      <c r="H5" s="26"/>
      <c r="I5" s="26"/>
      <c r="J5" s="27"/>
      <c r="K5" s="27"/>
      <c r="L5" s="27"/>
      <c r="M5" s="25"/>
      <c r="N5" s="26"/>
      <c r="O5" s="26"/>
      <c r="P5" s="26"/>
      <c r="Q5" s="28"/>
      <c r="R5" s="27"/>
      <c r="S5" s="26"/>
      <c r="T5" s="26"/>
      <c r="U5" s="26"/>
      <c r="V5" s="25"/>
      <c r="W5" s="161" t="s">
        <v>64</v>
      </c>
      <c r="X5" s="162"/>
      <c r="Y5" s="163"/>
      <c r="Z5" s="25"/>
      <c r="AA5" s="25"/>
      <c r="AB5" s="25"/>
      <c r="AC5" s="25"/>
      <c r="AD5" s="26"/>
      <c r="AE5" s="26"/>
      <c r="AF5" s="27"/>
      <c r="AG5" s="27"/>
      <c r="AH5" s="27"/>
      <c r="AI5" s="25"/>
      <c r="AJ5" s="25"/>
      <c r="AK5" s="25"/>
      <c r="AL5" s="25"/>
      <c r="AM5" s="29"/>
      <c r="AN5" s="25"/>
      <c r="AO5" s="29"/>
      <c r="AP5" s="29"/>
      <c r="AQ5" s="29"/>
      <c r="AR5" s="25"/>
      <c r="AS5" s="25"/>
      <c r="AT5" s="154" t="s">
        <v>21</v>
      </c>
      <c r="AU5" s="155"/>
      <c r="AV5" s="156"/>
      <c r="AW5" s="12"/>
      <c r="AX5" s="154" t="s">
        <v>68</v>
      </c>
      <c r="AY5" s="155"/>
      <c r="AZ5" s="155"/>
      <c r="BA5" s="155"/>
      <c r="BB5" s="155"/>
      <c r="BC5" s="156"/>
      <c r="BD5" s="55" t="s">
        <v>43</v>
      </c>
      <c r="BE5" s="123" t="s">
        <v>116</v>
      </c>
      <c r="BF5" s="32"/>
      <c r="BG5" s="32"/>
      <c r="BH5" s="32"/>
      <c r="BI5" s="32"/>
      <c r="BJ5" s="32"/>
      <c r="BK5" s="1"/>
      <c r="BL5" s="1"/>
      <c r="BM5" s="1"/>
      <c r="BN5" s="1"/>
      <c r="BO5" s="1"/>
      <c r="BP5" s="1"/>
    </row>
    <row r="6" spans="1:77" ht="15" thickBot="1" x14ac:dyDescent="0.45">
      <c r="A6" s="49" t="s">
        <v>1</v>
      </c>
      <c r="B6" s="50" t="s">
        <v>2</v>
      </c>
      <c r="C6" s="53" t="s">
        <v>3</v>
      </c>
      <c r="D6" s="47" t="s">
        <v>4</v>
      </c>
      <c r="E6" s="19" t="s">
        <v>5</v>
      </c>
      <c r="F6" s="19" t="s">
        <v>6</v>
      </c>
      <c r="G6" s="19" t="s">
        <v>7</v>
      </c>
      <c r="H6" s="20" t="s">
        <v>8</v>
      </c>
      <c r="I6" s="20" t="s">
        <v>9</v>
      </c>
      <c r="J6" s="21" t="s">
        <v>10</v>
      </c>
      <c r="K6" s="21" t="s">
        <v>11</v>
      </c>
      <c r="L6" s="21" t="s">
        <v>12</v>
      </c>
      <c r="M6" s="25"/>
      <c r="N6" s="20" t="s">
        <v>13</v>
      </c>
      <c r="O6" s="20" t="s">
        <v>14</v>
      </c>
      <c r="P6" s="20" t="s">
        <v>15</v>
      </c>
      <c r="Q6" s="22" t="s">
        <v>16</v>
      </c>
      <c r="R6" s="21" t="s">
        <v>17</v>
      </c>
      <c r="S6" s="20" t="s">
        <v>18</v>
      </c>
      <c r="T6" s="20" t="s">
        <v>19</v>
      </c>
      <c r="U6" s="20" t="s">
        <v>20</v>
      </c>
      <c r="V6" s="25"/>
      <c r="W6" s="49" t="s">
        <v>1</v>
      </c>
      <c r="X6" s="50" t="s">
        <v>2</v>
      </c>
      <c r="Y6" s="51" t="s">
        <v>3</v>
      </c>
      <c r="Z6" s="47" t="s">
        <v>4</v>
      </c>
      <c r="AA6" s="19" t="s">
        <v>5</v>
      </c>
      <c r="AB6" s="19" t="s">
        <v>6</v>
      </c>
      <c r="AC6" s="19" t="s">
        <v>7</v>
      </c>
      <c r="AD6" s="20" t="s">
        <v>8</v>
      </c>
      <c r="AE6" s="20" t="s">
        <v>9</v>
      </c>
      <c r="AF6" s="21" t="s">
        <v>10</v>
      </c>
      <c r="AG6" s="21" t="s">
        <v>11</v>
      </c>
      <c r="AH6" s="21" t="s">
        <v>12</v>
      </c>
      <c r="AI6" s="25"/>
      <c r="AJ6" s="19" t="s">
        <v>13</v>
      </c>
      <c r="AK6" s="19" t="s">
        <v>14</v>
      </c>
      <c r="AL6" s="19" t="s">
        <v>15</v>
      </c>
      <c r="AM6" s="23" t="s">
        <v>16</v>
      </c>
      <c r="AN6" s="19" t="s">
        <v>17</v>
      </c>
      <c r="AO6" s="23" t="s">
        <v>18</v>
      </c>
      <c r="AP6" s="23" t="s">
        <v>19</v>
      </c>
      <c r="AQ6" s="23" t="s">
        <v>20</v>
      </c>
      <c r="AR6" s="23" t="s">
        <v>67</v>
      </c>
      <c r="AS6" s="25"/>
      <c r="AT6" s="54" t="s">
        <v>27</v>
      </c>
      <c r="AU6" s="54" t="s">
        <v>28</v>
      </c>
      <c r="AV6" s="54" t="s">
        <v>29</v>
      </c>
      <c r="AW6" s="12"/>
      <c r="AX6" s="49" t="s">
        <v>69</v>
      </c>
      <c r="AY6" s="50" t="s">
        <v>70</v>
      </c>
      <c r="AZ6" s="50" t="s">
        <v>71</v>
      </c>
      <c r="BA6" s="50" t="s">
        <v>72</v>
      </c>
      <c r="BB6" s="50" t="s">
        <v>73</v>
      </c>
      <c r="BC6" s="51" t="s">
        <v>74</v>
      </c>
      <c r="BD6" s="120"/>
      <c r="BE6" s="30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77" hidden="1" x14ac:dyDescent="0.4">
      <c r="A7" s="48"/>
      <c r="B7" s="48"/>
      <c r="C7" s="52"/>
      <c r="D7" s="30"/>
      <c r="E7" s="30"/>
      <c r="F7" s="30"/>
      <c r="G7" s="30"/>
      <c r="H7" s="30"/>
      <c r="I7" s="30"/>
      <c r="J7" s="30"/>
      <c r="K7" s="30"/>
      <c r="L7" s="30"/>
      <c r="M7" s="1"/>
      <c r="N7" s="30"/>
      <c r="O7" s="30"/>
      <c r="P7" s="30"/>
      <c r="Q7" s="30"/>
      <c r="R7" s="30"/>
      <c r="S7" s="30"/>
      <c r="T7" s="30"/>
      <c r="U7" s="30"/>
      <c r="V7" s="1"/>
      <c r="W7" s="48"/>
      <c r="X7" s="48"/>
      <c r="Y7" s="48"/>
      <c r="Z7" s="30"/>
      <c r="AA7" s="30"/>
      <c r="AB7" s="30"/>
      <c r="AC7" s="30"/>
      <c r="AD7" s="30"/>
      <c r="AE7" s="30"/>
      <c r="AF7" s="30"/>
      <c r="AG7" s="30"/>
      <c r="AH7" s="30"/>
      <c r="AI7" s="1"/>
      <c r="AJ7" s="30"/>
      <c r="AK7" s="30"/>
      <c r="AL7" s="30"/>
      <c r="AM7" s="30"/>
      <c r="AN7" s="30"/>
      <c r="AO7" s="30"/>
      <c r="AP7" s="30"/>
      <c r="AQ7" s="30"/>
      <c r="AR7" s="30"/>
      <c r="AS7" s="1"/>
      <c r="AT7" s="30"/>
      <c r="AU7" s="30"/>
      <c r="AV7" s="30"/>
      <c r="AW7" s="6"/>
      <c r="AX7" s="6"/>
      <c r="AY7" s="6"/>
      <c r="AZ7" s="6"/>
      <c r="BA7" s="6"/>
      <c r="BB7" s="6"/>
      <c r="BE7" s="30"/>
    </row>
    <row r="8" spans="1:77" s="43" customFormat="1" x14ac:dyDescent="0.4">
      <c r="A8" s="33">
        <v>0</v>
      </c>
      <c r="B8" s="33">
        <v>0.24</v>
      </c>
      <c r="C8" s="34">
        <v>309.98</v>
      </c>
      <c r="D8" s="35">
        <v>0</v>
      </c>
      <c r="E8" s="35">
        <f>$BJ$3-D8</f>
        <v>105.54</v>
      </c>
      <c r="F8" s="35">
        <v>0</v>
      </c>
      <c r="G8" s="35">
        <v>0</v>
      </c>
      <c r="H8" s="34">
        <f>BM3</f>
        <v>6505344.3899999997</v>
      </c>
      <c r="I8" s="34">
        <f>BN3</f>
        <v>2213721.33</v>
      </c>
      <c r="J8" s="36">
        <f>SQRT(F8^2+G8^2)</f>
        <v>0</v>
      </c>
      <c r="K8" s="36">
        <f>IF(J8=0,0,IF(F8&lt;0,ATAN(G8/F8)*180/PI()+180,ATAN(G8/F8)*180/PI()))</f>
        <v>0</v>
      </c>
      <c r="L8" s="36">
        <f>COS((K8-$BL$3)*PI()/180)*J8</f>
        <v>0</v>
      </c>
      <c r="M8" s="37"/>
      <c r="N8" s="34">
        <v>0</v>
      </c>
      <c r="O8" s="34">
        <v>0</v>
      </c>
      <c r="P8" s="34">
        <v>0</v>
      </c>
      <c r="Q8" s="38">
        <v>0</v>
      </c>
      <c r="R8" s="36">
        <v>0</v>
      </c>
      <c r="S8" s="34">
        <v>0</v>
      </c>
      <c r="T8" s="34">
        <v>0</v>
      </c>
      <c r="U8" s="34">
        <v>0</v>
      </c>
      <c r="V8" s="37"/>
      <c r="W8" s="33">
        <v>0</v>
      </c>
      <c r="X8" s="33">
        <v>0.24</v>
      </c>
      <c r="Y8" s="33">
        <v>309.98</v>
      </c>
      <c r="Z8" s="33">
        <v>0</v>
      </c>
      <c r="AA8" s="33">
        <f>$BJ$3-Z8</f>
        <v>105.54</v>
      </c>
      <c r="AB8" s="33">
        <v>0</v>
      </c>
      <c r="AC8" s="33">
        <v>0</v>
      </c>
      <c r="AD8" s="34">
        <f>BM3</f>
        <v>6505344.3899999997</v>
      </c>
      <c r="AE8" s="34">
        <f>BN3</f>
        <v>2213721.33</v>
      </c>
      <c r="AF8" s="36">
        <f t="shared" ref="AF8:AF10" si="0">SQRT(AB8^2+AC8^2)</f>
        <v>0</v>
      </c>
      <c r="AG8" s="36">
        <f t="shared" ref="AG8:AG10" si="1">IF(AF8=0,0,IF(AB8&lt;0,ATAN(AC8/AB8)*180/PI()+180,ATAN(AC8/AB8)*180/PI()))</f>
        <v>0</v>
      </c>
      <c r="AH8" s="36">
        <f>COS((AG8-$BL$3)*PI()/180)*AF8</f>
        <v>0</v>
      </c>
      <c r="AI8" s="37"/>
      <c r="AJ8" s="34">
        <v>0</v>
      </c>
      <c r="AK8" s="34">
        <v>0</v>
      </c>
      <c r="AL8" s="34">
        <v>0</v>
      </c>
      <c r="AM8" s="39">
        <v>0</v>
      </c>
      <c r="AN8" s="33">
        <v>0</v>
      </c>
      <c r="AO8" s="39">
        <v>0</v>
      </c>
      <c r="AP8" s="39">
        <v>0</v>
      </c>
      <c r="AQ8" s="39">
        <v>0</v>
      </c>
      <c r="AR8" s="33">
        <v>0</v>
      </c>
      <c r="AS8" s="37"/>
      <c r="AT8" s="34">
        <f>SQRT((I8-AE8)^2+(H8-AD8)^2)</f>
        <v>0</v>
      </c>
      <c r="AU8" s="34">
        <f>D8-Z8</f>
        <v>0</v>
      </c>
      <c r="AV8" s="34">
        <f>SQRT((I8-AE8)^2+(H8-AD8)^2+(D8-Z8)^2)</f>
        <v>0</v>
      </c>
      <c r="AW8" s="40"/>
      <c r="AX8" s="41"/>
      <c r="AY8" s="41"/>
      <c r="AZ8" s="41"/>
      <c r="BA8" s="41"/>
      <c r="BB8" s="41"/>
      <c r="BC8" s="42"/>
      <c r="BD8" s="121" t="s">
        <v>75</v>
      </c>
      <c r="BE8" s="42"/>
    </row>
    <row r="9" spans="1:77" ht="15" customHeight="1" x14ac:dyDescent="0.4">
      <c r="A9" s="90">
        <v>10</v>
      </c>
      <c r="B9" s="91">
        <v>0.23</v>
      </c>
      <c r="C9" s="91">
        <v>224.58</v>
      </c>
      <c r="D9" s="24">
        <f>S9+D8</f>
        <v>9.9999416519691309</v>
      </c>
      <c r="E9" s="24">
        <f t="shared" ref="E9:E10" si="2">$BJ$3-D9</f>
        <v>95.540058348030868</v>
      </c>
      <c r="F9" s="24">
        <f>T9+F8</f>
        <v>-8.3928938439093706E-4</v>
      </c>
      <c r="G9" s="24">
        <f>U9+G8</f>
        <v>-3.0136814183080098E-2</v>
      </c>
      <c r="H9" s="20">
        <f>H8+T9</f>
        <v>6505344.3891607104</v>
      </c>
      <c r="I9" s="20">
        <f>I8+U9</f>
        <v>2213721.2998631857</v>
      </c>
      <c r="J9" s="21">
        <f t="shared" ref="J9:J10" si="3">SQRT(F9^2+G9^2)</f>
        <v>3.0148498731715465E-2</v>
      </c>
      <c r="K9" s="21">
        <f t="shared" ref="K9:K10" si="4">IF(J9=0,0,IF(F9&lt;0,ATAN(G9/F9)*180/PI()+180,ATAN(G9/F9)*180/PI()))</f>
        <v>268.40476458525546</v>
      </c>
      <c r="L9" s="21">
        <f>COS((K9-$BL$3)*PI()/180)*J9</f>
        <v>2.0014503721390881E-2</v>
      </c>
      <c r="M9" s="25"/>
      <c r="N9" s="20">
        <f>A9-A8</f>
        <v>10</v>
      </c>
      <c r="O9" s="20">
        <f t="shared" ref="O9:O10" si="5">RADIANS(B9-B8)</f>
        <v>-1.7453292519943261E-4</v>
      </c>
      <c r="P9" s="20">
        <f t="shared" ref="P9:P10" si="6">RADIANS(C9-C8)</f>
        <v>-1.4905111812031575</v>
      </c>
      <c r="Q9" s="22">
        <f t="shared" ref="Q9:Q10" si="7">ACOS(COS(O9)-SIN(RADIANS(B8))*SIN(RADIANS(B9))*(1-COS(P9)))</f>
        <v>5.5644461014576763E-3</v>
      </c>
      <c r="R9" s="21">
        <f>2/Q9*TAN(Q9/2)</f>
        <v>1.0000025802630241</v>
      </c>
      <c r="S9" s="20">
        <f t="shared" ref="S9:S10" si="8">(N9/2)*(COS(RADIANS(B8))+COS(RADIANS(B9)))*R9</f>
        <v>9.9999416519691309</v>
      </c>
      <c r="T9" s="20">
        <f t="shared" ref="T9:T10" si="9">(N9/2)*(SIN(RADIANS(B8))*COS(RADIANS(C8))+SIN(RADIANS(B9))*COS(RADIANS(C9)))*R9</f>
        <v>-8.3928938439093706E-4</v>
      </c>
      <c r="U9" s="20">
        <f t="shared" ref="U9:U10" si="10">(N9/2)*(SIN(RADIANS(B8))*SIN(RADIANS(C8))+SIN(RADIANS(B9))*SIN(RADIANS(C9)))*R9</f>
        <v>-3.0136814183080098E-2</v>
      </c>
      <c r="V9" s="25"/>
      <c r="W9" s="20">
        <v>10</v>
      </c>
      <c r="X9" s="92">
        <v>0.23</v>
      </c>
      <c r="Y9" s="92">
        <v>224.58</v>
      </c>
      <c r="Z9" s="20">
        <f>AO9+Z8</f>
        <v>9.9999416519691309</v>
      </c>
      <c r="AA9" s="20">
        <f>$BJ$3-Z9</f>
        <v>95.540058348030868</v>
      </c>
      <c r="AB9" s="20">
        <f>AP9+AB8</f>
        <v>-8.3928938439093706E-4</v>
      </c>
      <c r="AC9" s="20">
        <f>AQ9+AC8</f>
        <v>-3.0136814183080098E-2</v>
      </c>
      <c r="AD9" s="20">
        <f>AD8+AP9</f>
        <v>6505344.3891607104</v>
      </c>
      <c r="AE9" s="20">
        <f>AE8+AQ9</f>
        <v>2213721.2998631857</v>
      </c>
      <c r="AF9" s="21">
        <f t="shared" si="0"/>
        <v>3.0148498731715465E-2</v>
      </c>
      <c r="AG9" s="21">
        <f t="shared" si="1"/>
        <v>268.40476458525546</v>
      </c>
      <c r="AH9" s="21">
        <f>COS((AG9-$BL$3)*PI()/180)*AF9</f>
        <v>2.0014503721390881E-2</v>
      </c>
      <c r="AI9" s="25"/>
      <c r="AJ9" s="20">
        <f>W9-W8</f>
        <v>10</v>
      </c>
      <c r="AK9" s="20">
        <f t="shared" ref="AK9:AK10" si="11">RADIANS(X9-X8)</f>
        <v>-1.7453292519943261E-4</v>
      </c>
      <c r="AL9" s="20">
        <f t="shared" ref="AL9:AL10" si="12">RADIANS(Y9-Y8)</f>
        <v>-1.4905111812031575</v>
      </c>
      <c r="AM9" s="23">
        <f>ACOS(COS(AK9)-SIN(RADIANS(X8))*SIN(RADIANS(X9))*(1-COS(AL9)))</f>
        <v>5.5644461014576763E-3</v>
      </c>
      <c r="AN9" s="19">
        <f>2/AM9*TAN(AM9/2)</f>
        <v>1.0000025802630241</v>
      </c>
      <c r="AO9" s="23">
        <f>(AJ9/2)*(COS(RADIANS(X8))+COS(RADIANS(X9)))*AN9</f>
        <v>9.9999416519691309</v>
      </c>
      <c r="AP9" s="23">
        <f>(AJ9/2)*(SIN(RADIANS(X8))*COS(RADIANS(Y8))+SIN(RADIANS(X9))*COS(RADIANS(Y9)))*AN9</f>
        <v>-8.3928938439093706E-4</v>
      </c>
      <c r="AQ9" s="23">
        <f>(AJ9/2)*(SIN(RADIANS(X8))*SIN(RADIANS(Y8))+SIN(RADIANS(X9))*SIN(RADIANS(Y9)))*AN9</f>
        <v>-3.0136814183080098E-2</v>
      </c>
      <c r="AR9" s="19" t="e">
        <f>(30/AJ9)*2*(SIN(SQRT((SIN(AK8/2)^2+SIN((AL8/2)^2)*SIN(X8)*SIN(X9)))))^(-1)</f>
        <v>#DIV/0!</v>
      </c>
      <c r="AS9" s="25"/>
      <c r="AT9" s="20">
        <f t="shared" ref="AT9" si="13">SQRT((I9-AE9)^2+(H9-AD9)^2)</f>
        <v>0</v>
      </c>
      <c r="AU9" s="20">
        <f t="shared" ref="AU9:AU10" si="14">D9-Z9</f>
        <v>0</v>
      </c>
      <c r="AV9" s="20">
        <f t="shared" ref="AV9:AV10" si="15">SQRT((I9-AE9)^2+(H9-AD9)^2+(D9-Z9)^2)</f>
        <v>0</v>
      </c>
      <c r="AW9" s="6"/>
      <c r="AX9" s="18"/>
      <c r="AY9" s="18"/>
      <c r="AZ9" s="18"/>
      <c r="BA9" s="125"/>
      <c r="BB9" s="125"/>
      <c r="BC9" s="126"/>
      <c r="BD9" s="122"/>
      <c r="BE9" s="30" t="s">
        <v>120</v>
      </c>
      <c r="BG9" s="87"/>
      <c r="BH9" s="87"/>
      <c r="BI9" s="87"/>
    </row>
    <row r="10" spans="1:77" ht="14.25" customHeight="1" x14ac:dyDescent="0.4">
      <c r="A10" s="90">
        <v>20</v>
      </c>
      <c r="B10" s="91">
        <v>0.14000000000000001</v>
      </c>
      <c r="C10" s="91">
        <v>266.52</v>
      </c>
      <c r="D10" s="24">
        <f>S10+D9</f>
        <v>19.999892683818146</v>
      </c>
      <c r="E10" s="24">
        <f t="shared" si="2"/>
        <v>85.54010731618186</v>
      </c>
      <c r="F10" s="24">
        <f t="shared" ref="F10" si="16">T10+F9</f>
        <v>-1.5877048764558838E-2</v>
      </c>
      <c r="G10" s="24">
        <f t="shared" ref="G10" si="17">U10+G9</f>
        <v>-5.6419682823147119E-2</v>
      </c>
      <c r="H10" s="20">
        <f t="shared" ref="H10" si="18">H9+T10</f>
        <v>6505344.3741229512</v>
      </c>
      <c r="I10" s="20">
        <f t="shared" ref="I10" si="19">I9+U10</f>
        <v>2213721.2735803169</v>
      </c>
      <c r="J10" s="21">
        <f t="shared" si="3"/>
        <v>5.8611102082597809E-2</v>
      </c>
      <c r="K10" s="21">
        <f t="shared" si="4"/>
        <v>254.28288053679302</v>
      </c>
      <c r="L10" s="21">
        <f>COS((K10-$BL$3)*PI()/180)*J10</f>
        <v>4.8428398040382778E-2</v>
      </c>
      <c r="M10" s="25"/>
      <c r="N10" s="20">
        <f t="shared" ref="N10" si="20">A10-A9</f>
        <v>10</v>
      </c>
      <c r="O10" s="20">
        <f t="shared" si="5"/>
        <v>-1.5707963267948964E-3</v>
      </c>
      <c r="P10" s="20">
        <f t="shared" si="6"/>
        <v>0.73199108828642123</v>
      </c>
      <c r="Q10" s="22">
        <f t="shared" si="7"/>
        <v>2.73723757629174E-3</v>
      </c>
      <c r="R10" s="21">
        <f t="shared" ref="R10" si="21">2/Q10*TAN(Q10/2)</f>
        <v>1.00000062437293</v>
      </c>
      <c r="S10" s="20">
        <f t="shared" si="8"/>
        <v>9.9999510318490152</v>
      </c>
      <c r="T10" s="20">
        <f t="shared" si="9"/>
        <v>-1.50377593801679E-2</v>
      </c>
      <c r="U10" s="20">
        <f t="shared" si="10"/>
        <v>-2.6282868640067025E-2</v>
      </c>
      <c r="V10" s="25"/>
      <c r="W10" s="20">
        <v>20</v>
      </c>
      <c r="X10" s="92">
        <v>0.14000000000000001</v>
      </c>
      <c r="Y10" s="92">
        <v>266.52</v>
      </c>
      <c r="Z10" s="20">
        <f t="shared" ref="Z10" si="22">AO10+Z9</f>
        <v>19.999892683818146</v>
      </c>
      <c r="AA10" s="20">
        <f t="shared" ref="AA10" si="23">$BJ$3-Z10</f>
        <v>85.54010731618186</v>
      </c>
      <c r="AB10" s="20">
        <f t="shared" ref="AB10" si="24">AP10+AB9</f>
        <v>-1.5877048764558838E-2</v>
      </c>
      <c r="AC10" s="20">
        <f>AQ10+AC9</f>
        <v>-5.6419682823147119E-2</v>
      </c>
      <c r="AD10" s="20">
        <f t="shared" ref="AD10" si="25">AD9+AP10</f>
        <v>6505344.3741229512</v>
      </c>
      <c r="AE10" s="20">
        <f t="shared" ref="AE10" si="26">AE9+AQ10</f>
        <v>2213721.2735803169</v>
      </c>
      <c r="AF10" s="21">
        <f t="shared" si="0"/>
        <v>5.8611102082597809E-2</v>
      </c>
      <c r="AG10" s="21">
        <f t="shared" si="1"/>
        <v>254.28288053679302</v>
      </c>
      <c r="AH10" s="21">
        <f>COS((AG10-$BL$3)*PI()/180)*AF10</f>
        <v>4.8428398040382778E-2</v>
      </c>
      <c r="AI10" s="25"/>
      <c r="AJ10" s="20">
        <f t="shared" ref="AJ10" si="27">W10-W9</f>
        <v>10</v>
      </c>
      <c r="AK10" s="20">
        <f t="shared" si="11"/>
        <v>-1.5707963267948964E-3</v>
      </c>
      <c r="AL10" s="20">
        <f t="shared" si="12"/>
        <v>0.73199108828642123</v>
      </c>
      <c r="AM10" s="23">
        <f t="shared" ref="AM10" si="28">ACOS(COS(AK10)-SIN(RADIANS(X9))*SIN(RADIANS(X10))*(1-COS(AL10)))</f>
        <v>2.73723757629174E-3</v>
      </c>
      <c r="AN10" s="19">
        <f>2/AM10*TAN(AM10/2)</f>
        <v>1.00000062437293</v>
      </c>
      <c r="AO10" s="23">
        <f t="shared" ref="AO10" si="29">(AJ10/2)*(COS(RADIANS(X9))+COS(RADIANS(X10)))*AN10</f>
        <v>9.9999510318490152</v>
      </c>
      <c r="AP10" s="23">
        <f t="shared" ref="AP10" si="30">(AJ10/2)*(SIN(RADIANS(X9))*COS(RADIANS(Y9))+SIN(RADIANS(X10))*COS(RADIANS(Y10)))*AN10</f>
        <v>-1.50377593801679E-2</v>
      </c>
      <c r="AQ10" s="23">
        <f t="shared" ref="AQ10" si="31">(AJ10/2)*(SIN(RADIANS(X9))*SIN(RADIANS(Y9))+SIN(RADIANS(X10))*SIN(RADIANS(Y10)))*AN10</f>
        <v>-2.6282868640067025E-2</v>
      </c>
      <c r="AR10" s="19" t="e">
        <f>(30/AJ10)*2*(ASIN((SQRT((SIN((X9-X10)/2)^2+SIN(((Y9-Y10)/2)^2)*SIN(X9)*SIN(X10))))))</f>
        <v>#NUM!</v>
      </c>
      <c r="AS10" s="25"/>
      <c r="AT10" s="20">
        <f>SQRT((I10-AE10)^2+(H10-AD10)^2)</f>
        <v>0</v>
      </c>
      <c r="AU10" s="20">
        <f t="shared" si="14"/>
        <v>0</v>
      </c>
      <c r="AV10" s="20">
        <f t="shared" si="15"/>
        <v>0</v>
      </c>
      <c r="AW10" s="6"/>
      <c r="AX10" s="18"/>
      <c r="AY10" s="18"/>
      <c r="AZ10" s="18"/>
      <c r="BA10" s="125"/>
      <c r="BB10" s="125"/>
      <c r="BC10" s="126"/>
      <c r="BD10" s="122"/>
      <c r="BE10" s="30" t="s">
        <v>120</v>
      </c>
      <c r="BG10" s="87"/>
      <c r="BH10" s="87"/>
      <c r="BI10" s="87"/>
    </row>
    <row r="11" spans="1:77" x14ac:dyDescent="0.4">
      <c r="A11" s="90">
        <v>30</v>
      </c>
      <c r="B11" s="91">
        <v>0.19</v>
      </c>
      <c r="C11" s="91">
        <v>174.34</v>
      </c>
      <c r="D11" s="24">
        <f t="shared" ref="D11" si="32">S11+D10</f>
        <v>29.999864918851166</v>
      </c>
      <c r="E11" s="24">
        <f>$BJ$3-D11</f>
        <v>75.540135081148833</v>
      </c>
      <c r="F11" s="24">
        <f t="shared" ref="F11" si="33">T11+F10</f>
        <v>-3.3118426718615923E-2</v>
      </c>
      <c r="G11" s="24">
        <f t="shared" ref="G11" si="34">U11+G10</f>
        <v>-6.6979200608713263E-2</v>
      </c>
      <c r="H11" s="20">
        <f t="shared" ref="H11" si="35">H10+T11</f>
        <v>6505344.3568815729</v>
      </c>
      <c r="I11" s="20">
        <f t="shared" ref="I11" si="36">I10+U11</f>
        <v>2213721.263020799</v>
      </c>
      <c r="J11" s="21">
        <f t="shared" ref="J11" si="37">SQRT(F11^2+G11^2)</f>
        <v>7.4719766477810867E-2</v>
      </c>
      <c r="K11" s="21">
        <f t="shared" ref="K11" si="38">IF(J11=0,0,IF(F11&lt;0,ATAN(G11/F11)*180/PI()+180,ATAN(G11/F11)*180/PI()))</f>
        <v>243.68952080933295</v>
      </c>
      <c r="L11" s="21">
        <f>COS((K11-$BL$3)*PI()/180)*J11</f>
        <v>6.8423587010628825E-2</v>
      </c>
      <c r="M11" s="25"/>
      <c r="N11" s="20">
        <f t="shared" ref="N11" si="39">A11-A10</f>
        <v>10</v>
      </c>
      <c r="O11" s="20">
        <f t="shared" ref="O11" si="40">RADIANS(B11-B10)</f>
        <v>8.7266462599716458E-4</v>
      </c>
      <c r="P11" s="20">
        <f t="shared" ref="P11" si="41">RADIANS(C11-C10)</f>
        <v>-1.6088445044883726</v>
      </c>
      <c r="Q11" s="22">
        <f t="shared" ref="Q11" si="42">ACOS(COS(O11)-SIN(RADIANS(B10))*SIN(RADIANS(B11))*(1-COS(P11)))</f>
        <v>4.193282126838449E-3</v>
      </c>
      <c r="R11" s="21">
        <f t="shared" ref="R11" si="43">2/Q11*TAN(Q11/2)</f>
        <v>1.0000014653038263</v>
      </c>
      <c r="S11" s="20">
        <f t="shared" ref="S11" si="44">(N11/2)*(COS(RADIANS(B10))+COS(RADIANS(B11)))*R11</f>
        <v>9.999972235033022</v>
      </c>
      <c r="T11" s="20">
        <f t="shared" ref="T11" si="45">(N11/2)*(SIN(RADIANS(B10))*COS(RADIANS(C10))+SIN(RADIANS(B11))*COS(RADIANS(C11)))*R11</f>
        <v>-1.7241377954057086E-2</v>
      </c>
      <c r="U11" s="20">
        <f t="shared" ref="U11" si="46">(N11/2)*(SIN(RADIANS(B10))*SIN(RADIANS(C10))+SIN(RADIANS(B11))*SIN(RADIANS(C11)))*R11</f>
        <v>-1.0559517785566139E-2</v>
      </c>
      <c r="V11" s="25"/>
      <c r="W11" s="20">
        <v>30</v>
      </c>
      <c r="X11" s="92">
        <v>0.19</v>
      </c>
      <c r="Y11" s="92">
        <v>174.34</v>
      </c>
      <c r="Z11" s="20">
        <f t="shared" ref="Z11" si="47">AO11+Z10</f>
        <v>29.999864918851166</v>
      </c>
      <c r="AA11" s="20">
        <f>$BJ$3-Z11</f>
        <v>75.540135081148833</v>
      </c>
      <c r="AB11" s="20">
        <f t="shared" ref="AB11" si="48">AP11+AB10</f>
        <v>-3.3118426718615923E-2</v>
      </c>
      <c r="AC11" s="20">
        <f t="shared" ref="AC11" si="49">AQ11+AC10</f>
        <v>-6.6979200608713263E-2</v>
      </c>
      <c r="AD11" s="20">
        <f t="shared" ref="AD11" si="50">AD10+AP11</f>
        <v>6505344.3568815729</v>
      </c>
      <c r="AE11" s="20">
        <f t="shared" ref="AE11" si="51">AE10+AQ11</f>
        <v>2213721.263020799</v>
      </c>
      <c r="AF11" s="21">
        <f t="shared" ref="AF11" si="52">SQRT(AB11^2+AC11^2)</f>
        <v>7.4719766477810867E-2</v>
      </c>
      <c r="AG11" s="21">
        <f t="shared" ref="AG11" si="53">IF(AF11=0,0,IF(AB11&lt;0,ATAN(AC11/AB11)*180/PI()+180,ATAN(AC11/AB11)*180/PI()))</f>
        <v>243.68952080933295</v>
      </c>
      <c r="AH11" s="21">
        <f>COS((AG11-$BL$3)*PI()/180)*AF11</f>
        <v>6.8423587010628825E-2</v>
      </c>
      <c r="AI11" s="25"/>
      <c r="AJ11" s="20">
        <f t="shared" ref="AJ11" si="54">W11-W10</f>
        <v>10</v>
      </c>
      <c r="AK11" s="20">
        <f t="shared" ref="AK11" si="55">RADIANS(X11-X10)</f>
        <v>8.7266462599716458E-4</v>
      </c>
      <c r="AL11" s="20">
        <f t="shared" ref="AL11" si="56">RADIANS(Y11-Y10)</f>
        <v>-1.6088445044883726</v>
      </c>
      <c r="AM11" s="23">
        <f t="shared" ref="AM11" si="57">ACOS(COS(AK11)-SIN(RADIANS(X10))*SIN(RADIANS(X11))*(1-COS(AL11)))</f>
        <v>4.193282126838449E-3</v>
      </c>
      <c r="AN11" s="44">
        <f t="shared" ref="AN11" si="58">2/AM11*TAN(AM11/2)</f>
        <v>1.0000014653038263</v>
      </c>
      <c r="AO11" s="23">
        <f t="shared" ref="AO11" si="59">(AJ11/2)*(COS(RADIANS(X10))+COS(RADIANS(X11)))*AN11</f>
        <v>9.999972235033022</v>
      </c>
      <c r="AP11" s="23">
        <f t="shared" ref="AP11" si="60">(AJ11/2)*(SIN(RADIANS(X10))*COS(RADIANS(Y10))+SIN(RADIANS(X11))*COS(RADIANS(Y11)))*AN11</f>
        <v>-1.7241377954057086E-2</v>
      </c>
      <c r="AQ11" s="23">
        <f t="shared" ref="AQ11" si="61">(AJ11/2)*(SIN(RADIANS(X10))*SIN(RADIANS(Y10))+SIN(RADIANS(X11))*SIN(RADIANS(Y11)))*AN11</f>
        <v>-1.0559517785566139E-2</v>
      </c>
      <c r="AR11" s="44">
        <f t="shared" ref="AR11" si="62">(10/AJ11)*2*(ASIN((SQRT((SIN((X10-X11)/2)^2+SIN(((Y10-Y11)/2)^2)*SIN(X10)*SIN(X11))))))</f>
        <v>0.2445666378143643</v>
      </c>
      <c r="AS11" s="25"/>
      <c r="AT11" s="20">
        <f t="shared" ref="AT11" si="63">SQRT((I11-AE11)^2+(H11-AD11)^2)</f>
        <v>0</v>
      </c>
      <c r="AU11" s="20">
        <f t="shared" ref="AU11" si="64">D11-Z11</f>
        <v>0</v>
      </c>
      <c r="AV11" s="20">
        <f t="shared" ref="AV11" si="65">SQRT((I11-AE11)^2+(H11-AD11)^2+(D11-Z11)^2)</f>
        <v>0</v>
      </c>
      <c r="AX11" s="18"/>
      <c r="AY11" s="18"/>
      <c r="AZ11" s="18"/>
      <c r="BA11" s="125"/>
      <c r="BB11" s="125"/>
      <c r="BC11" s="126"/>
      <c r="BD11" s="122"/>
      <c r="BE11" s="30" t="s">
        <v>120</v>
      </c>
    </row>
    <row r="12" spans="1:77" x14ac:dyDescent="0.4">
      <c r="A12" s="92">
        <v>40</v>
      </c>
      <c r="B12" s="92">
        <v>0.16</v>
      </c>
      <c r="C12" s="92">
        <v>142.52000000000001</v>
      </c>
      <c r="D12" s="24">
        <f t="shared" ref="D12" si="66">S12+D11</f>
        <v>39.999820479685596</v>
      </c>
      <c r="E12" s="24">
        <f t="shared" ref="E12" si="67">$BJ$3-D12</f>
        <v>65.54017952031441</v>
      </c>
      <c r="F12" s="24">
        <f t="shared" ref="F12" si="68">T12+F11</f>
        <v>-6.0698449585465282E-2</v>
      </c>
      <c r="G12" s="24">
        <f t="shared" ref="G12" si="69">U12+G11</f>
        <v>-5.6847901071303601E-2</v>
      </c>
      <c r="H12" s="20">
        <f t="shared" ref="H12" si="70">H11+T12</f>
        <v>6505344.3293015501</v>
      </c>
      <c r="I12" s="20">
        <f t="shared" ref="I12" si="71">I11+U12</f>
        <v>2213721.2731520985</v>
      </c>
      <c r="J12" s="21">
        <f t="shared" ref="J12" si="72">SQRT(F12^2+G12^2)</f>
        <v>8.3162405197853631E-2</v>
      </c>
      <c r="K12" s="21">
        <f t="shared" ref="K12" si="73">IF(J12=0,0,IF(F12&lt;0,ATAN(G12/F12)*180/PI()+180,ATAN(G12/F12)*180/PI()))</f>
        <v>223.12379274399791</v>
      </c>
      <c r="L12" s="21">
        <f t="shared" ref="L12" si="74">COS((K12-$BL$3)*PI()/180)*J12</f>
        <v>8.3038836456203219E-2</v>
      </c>
      <c r="M12" s="25"/>
      <c r="N12" s="20">
        <f t="shared" ref="N12" si="75">A12-A11</f>
        <v>10</v>
      </c>
      <c r="O12" s="20">
        <f t="shared" ref="O12" si="76">RADIANS(B12-B11)</f>
        <v>-5.2359877559829881E-4</v>
      </c>
      <c r="P12" s="20">
        <f t="shared" ref="P12" si="77">RADIANS(C12-C11)</f>
        <v>-0.55536376798459552</v>
      </c>
      <c r="Q12" s="22">
        <f t="shared" ref="Q12" si="78">ACOS(COS(O12)-SIN(RADIANS(B11))*SIN(RADIANS(B12))*(1-COS(P12)))</f>
        <v>1.7486147977301414E-3</v>
      </c>
      <c r="R12" s="21">
        <f t="shared" ref="R12" si="79">2/Q12*TAN(Q12/2)</f>
        <v>1.0000002548045539</v>
      </c>
      <c r="S12" s="20">
        <f t="shared" ref="S12" si="80">(N12/2)*(COS(RADIANS(B11))+COS(RADIANS(B12)))*R12</f>
        <v>9.9999555608344259</v>
      </c>
      <c r="T12" s="20">
        <f t="shared" ref="T12" si="81">(N12/2)*(SIN(RADIANS(B11))*COS(RADIANS(C11))+SIN(RADIANS(B12))*COS(RADIANS(C12)))*R12</f>
        <v>-2.7580022866849359E-2</v>
      </c>
      <c r="U12" s="20">
        <f t="shared" ref="U12" si="82">(N12/2)*(SIN(RADIANS(B11))*SIN(RADIANS(C11))+SIN(RADIANS(B12))*SIN(RADIANS(C12)))*R12</f>
        <v>1.0131299537409662E-2</v>
      </c>
      <c r="V12" s="25"/>
      <c r="W12" s="20">
        <v>40</v>
      </c>
      <c r="X12" s="92">
        <v>0.16</v>
      </c>
      <c r="Y12" s="92">
        <v>142.52000000000001</v>
      </c>
      <c r="Z12" s="20">
        <f t="shared" ref="Z12" si="83">AO12+Z11</f>
        <v>39.999820479685596</v>
      </c>
      <c r="AA12" s="20">
        <f t="shared" ref="AA12" si="84">$BJ$3-Z12</f>
        <v>65.54017952031441</v>
      </c>
      <c r="AB12" s="20">
        <f t="shared" ref="AB12" si="85">AP12+AB11</f>
        <v>-6.0698449585465282E-2</v>
      </c>
      <c r="AC12" s="20">
        <f t="shared" ref="AC12" si="86">AQ12+AC11</f>
        <v>-5.6847901071303601E-2</v>
      </c>
      <c r="AD12" s="20">
        <f t="shared" ref="AD12" si="87">AD11+AP12</f>
        <v>6505344.3293015501</v>
      </c>
      <c r="AE12" s="20">
        <f t="shared" ref="AE12" si="88">AE11+AQ12</f>
        <v>2213721.2731520985</v>
      </c>
      <c r="AF12" s="21">
        <f t="shared" ref="AF12" si="89">SQRT(AB12^2+AC12^2)</f>
        <v>8.3162405197853631E-2</v>
      </c>
      <c r="AG12" s="21">
        <f t="shared" ref="AG12" si="90">IF(AF12=0,0,IF(AB12&lt;0,ATAN(AC12/AB12)*180/PI()+180,ATAN(AC12/AB12)*180/PI()))</f>
        <v>223.12379274399791</v>
      </c>
      <c r="AH12" s="21">
        <f t="shared" ref="AH12" si="91">COS((AG12-$BL$3)*PI()/180)*AF12</f>
        <v>8.3038836456203219E-2</v>
      </c>
      <c r="AI12" s="25"/>
      <c r="AJ12" s="20">
        <f t="shared" ref="AJ12" si="92">W12-W11</f>
        <v>10</v>
      </c>
      <c r="AK12" s="20">
        <f t="shared" ref="AK12" si="93">RADIANS(X12-X11)</f>
        <v>-5.2359877559829881E-4</v>
      </c>
      <c r="AL12" s="20">
        <f t="shared" ref="AL12" si="94">RADIANS(Y12-Y11)</f>
        <v>-0.55536376798459552</v>
      </c>
      <c r="AM12" s="23">
        <f t="shared" ref="AM12" si="95">ACOS(COS(AK12)-SIN(RADIANS(X11))*SIN(RADIANS(X12))*(1-COS(AL12)))</f>
        <v>1.7486147977301414E-3</v>
      </c>
      <c r="AN12" s="44">
        <f t="shared" ref="AN12" si="96">2/AM12*TAN(AM12/2)</f>
        <v>1.0000002548045539</v>
      </c>
      <c r="AO12" s="23">
        <f t="shared" ref="AO12" si="97">(AJ12/2)*(COS(RADIANS(X11))+COS(RADIANS(X12)))*AN12</f>
        <v>9.9999555608344259</v>
      </c>
      <c r="AP12" s="23">
        <f t="shared" ref="AP12" si="98">(AJ12/2)*(SIN(RADIANS(X11))*COS(RADIANS(Y11))+SIN(RADIANS(X12))*COS(RADIANS(Y12)))*AN12</f>
        <v>-2.7580022866849359E-2</v>
      </c>
      <c r="AQ12" s="23">
        <f t="shared" ref="AQ12" si="99">(AJ12/2)*(SIN(RADIANS(X11))*SIN(RADIANS(Y11))+SIN(RADIANS(X12))*SIN(RADIANS(Y12)))*AN12</f>
        <v>1.0131299537409662E-2</v>
      </c>
      <c r="AR12" s="44">
        <f t="shared" ref="AR12" si="100">(10/AJ12)*2*(ASIN((SQRT((SIN((X11-X12)/2)^2+SIN(((Y11-Y12)/2)^2)*SIN(X11)*SIN(X12))))))</f>
        <v>0.34535330024290695</v>
      </c>
      <c r="AS12" s="25"/>
      <c r="AT12" s="20">
        <f t="shared" ref="AT12" si="101">SQRT((I12-AE12)^2+(H12-AD12)^2)</f>
        <v>0</v>
      </c>
      <c r="AU12" s="20">
        <f t="shared" ref="AU12" si="102">D12-Z12</f>
        <v>0</v>
      </c>
      <c r="AV12" s="20">
        <f t="shared" ref="AV12" si="103">SQRT((I12-AE12)^2+(H12-AD12)^2+(D12-Z12)^2)</f>
        <v>0</v>
      </c>
      <c r="AX12" s="18"/>
      <c r="AY12" s="18"/>
      <c r="AZ12" s="18"/>
      <c r="BA12" s="125"/>
      <c r="BB12" s="125"/>
      <c r="BC12" s="126"/>
      <c r="BD12" s="122"/>
      <c r="BE12" s="30" t="s">
        <v>120</v>
      </c>
    </row>
    <row r="13" spans="1:77" x14ac:dyDescent="0.4">
      <c r="A13" s="128">
        <v>50</v>
      </c>
      <c r="B13" s="128">
        <v>0.25</v>
      </c>
      <c r="C13" s="129">
        <v>163.15</v>
      </c>
      <c r="D13" s="130">
        <f>S13+D12</f>
        <v>49.999756746164095</v>
      </c>
      <c r="E13" s="130">
        <f>$BJ$3-D13</f>
        <v>55.540243253835911</v>
      </c>
      <c r="F13" s="130">
        <f>T13+F12</f>
        <v>-9.2658609176521523E-2</v>
      </c>
      <c r="G13" s="130">
        <f>U13+G12</f>
        <v>-4.2027962158932168E-2</v>
      </c>
      <c r="H13" s="129">
        <f>H12+T13</f>
        <v>6505344.2973413905</v>
      </c>
      <c r="I13" s="129">
        <f>I12+U13</f>
        <v>2213721.2879720372</v>
      </c>
      <c r="J13" s="131">
        <f>SQRT(F13^2+G13^2)</f>
        <v>0.10174461881475597</v>
      </c>
      <c r="K13" s="131">
        <f>IF(J13=0,0,IF(F13&lt;0,ATAN(G13/F13)*180/PI()+180,ATAN(G13/F13)*180/PI()))</f>
        <v>204.39802707550723</v>
      </c>
      <c r="L13" s="131">
        <f>COS((K13-$BL$3)*PI()/180)*J13</f>
        <v>9.7995666002943793E-2</v>
      </c>
      <c r="M13" s="25"/>
      <c r="N13" s="129">
        <f>A13-A12</f>
        <v>10</v>
      </c>
      <c r="O13" s="129">
        <f>RADIANS(B13-B12)</f>
        <v>1.5707963267948964E-3</v>
      </c>
      <c r="P13" s="129">
        <f>RADIANS(C13-C12)</f>
        <v>0.3600614246864301</v>
      </c>
      <c r="Q13" s="132">
        <f>ACOS(COS(O13)-SIN(RADIANS(B12))*SIN(RADIANS(B13))*(1-COS(P13)))</f>
        <v>2.0075053789838648E-3</v>
      </c>
      <c r="R13" s="131">
        <f>2/Q13*TAN(Q13/2)</f>
        <v>1.0000003358399558</v>
      </c>
      <c r="S13" s="129">
        <f>(N13/2)*(COS(RADIANS(B12))+COS(RADIANS(B13)))*R13</f>
        <v>9.9999362664785032</v>
      </c>
      <c r="T13" s="129">
        <f>(N13/2)*(SIN(RADIANS(B12))*COS(RADIANS(C12))+SIN(RADIANS(B13))*COS(RADIANS(C13)))*R13</f>
        <v>-3.1960159591056247E-2</v>
      </c>
      <c r="U13" s="129">
        <f>(N13/2)*(SIN(RADIANS(B12))*SIN(RADIANS(C12))+SIN(RADIANS(B13))*SIN(RADIANS(C13)))*R13</f>
        <v>1.4819938912371431E-2</v>
      </c>
      <c r="V13" s="25"/>
      <c r="W13" s="128">
        <v>50</v>
      </c>
      <c r="X13" s="128">
        <v>0.25</v>
      </c>
      <c r="Y13" s="129">
        <v>163.15</v>
      </c>
      <c r="Z13" s="129">
        <f>AO13+Z12</f>
        <v>49.999756746164095</v>
      </c>
      <c r="AA13" s="129">
        <f>$BJ$3-Z13</f>
        <v>55.540243253835911</v>
      </c>
      <c r="AB13" s="129">
        <f>AP13+AB12</f>
        <v>-9.2658609176521523E-2</v>
      </c>
      <c r="AC13" s="129">
        <f>AQ13+AC12</f>
        <v>-4.2027962158932168E-2</v>
      </c>
      <c r="AD13" s="129">
        <f>AD12+AP13</f>
        <v>6505344.2973413905</v>
      </c>
      <c r="AE13" s="129">
        <f>AE12+AQ13</f>
        <v>2213721.2879720372</v>
      </c>
      <c r="AF13" s="131">
        <f>SQRT(AB13^2+AC13^2)</f>
        <v>0.10174461881475597</v>
      </c>
      <c r="AG13" s="131">
        <f>IF(AF13=0,0,IF(AB13&lt;0,ATAN(AC13/AB13)*180/PI()+180,ATAN(AC13/AB13)*180/PI()))</f>
        <v>204.39802707550723</v>
      </c>
      <c r="AH13" s="131">
        <f>COS((AG13-$BL$3)*PI()/180)*AF13</f>
        <v>9.7995666002943793E-2</v>
      </c>
      <c r="AI13" s="25"/>
      <c r="AJ13" s="129">
        <f>W13-W12</f>
        <v>10</v>
      </c>
      <c r="AK13" s="129">
        <f>RADIANS(X13-X12)</f>
        <v>1.5707963267948964E-3</v>
      </c>
      <c r="AL13" s="129">
        <f>RADIANS(Y13-Y12)</f>
        <v>0.3600614246864301</v>
      </c>
      <c r="AM13" s="133">
        <f>ACOS(COS(AK13)-SIN(RADIANS(X12))*SIN(RADIANS(X13))*(1-COS(AL13)))</f>
        <v>2.0075053789838648E-3</v>
      </c>
      <c r="AN13" s="128">
        <f>2/AM13*TAN(AM13/2)</f>
        <v>1.0000003358399558</v>
      </c>
      <c r="AO13" s="133">
        <f>(AJ13/2)*(COS(RADIANS(X12))+COS(RADIANS(X13)))*AN13</f>
        <v>9.9999362664785032</v>
      </c>
      <c r="AP13" s="133">
        <f>(AJ13/2)*(SIN(RADIANS(X12))*COS(RADIANS(Y12))+SIN(RADIANS(X13))*COS(RADIANS(Y13)))*AN13</f>
        <v>-3.1960159591056247E-2</v>
      </c>
      <c r="AQ13" s="133">
        <f>(AJ13/2)*(SIN(RADIANS(X12))*SIN(RADIANS(Y12))+SIN(RADIANS(X13))*SIN(RADIANS(Y13)))*AN13</f>
        <v>1.4819938912371431E-2</v>
      </c>
      <c r="AR13" s="128" t="e">
        <f>(10/AJ13)*2*(ASIN((SQRT((SIN((X12-X13)/2)^2+SIN(((Y12-Y13)/2)^2)*SIN(X12)*SIN(X13))))))</f>
        <v>#NUM!</v>
      </c>
      <c r="AS13" s="25"/>
      <c r="AT13" s="129">
        <f>SQRT((I13-AE13)^2+(H13-AD13)^2)</f>
        <v>0</v>
      </c>
      <c r="AU13" s="129">
        <f>D13-Z13</f>
        <v>0</v>
      </c>
      <c r="AV13" s="129">
        <f>SQRT((I13-AE13)^2+(H13-AD13)^2+(D13-Z13)^2)</f>
        <v>0</v>
      </c>
      <c r="AX13" s="18"/>
      <c r="AY13" s="18"/>
      <c r="AZ13" s="18"/>
      <c r="BA13" s="125"/>
      <c r="BB13" s="125"/>
      <c r="BC13" s="126"/>
      <c r="BD13" s="122"/>
      <c r="BE13" s="30" t="s">
        <v>120</v>
      </c>
    </row>
    <row r="14" spans="1:77" x14ac:dyDescent="0.4">
      <c r="A14" s="44">
        <v>60</v>
      </c>
      <c r="B14" s="44">
        <v>0.41</v>
      </c>
      <c r="C14" s="20">
        <v>188.56</v>
      </c>
      <c r="D14" s="24">
        <f t="shared" ref="D14:D77" si="104">S14+D13</f>
        <v>59.999592667324663</v>
      </c>
      <c r="E14" s="24">
        <f t="shared" ref="E14:E77" si="105">$BJ$3-D14</f>
        <v>45.540407332675343</v>
      </c>
      <c r="F14" s="24">
        <f t="shared" ref="F14:F77" si="106">T14+F13</f>
        <v>-0.14891895465967081</v>
      </c>
      <c r="G14" s="24">
        <f t="shared" ref="G14:G77" si="107">U14+G13</f>
        <v>-4.1029579697222984E-2</v>
      </c>
      <c r="H14" s="20">
        <f t="shared" ref="H14:H77" si="108">H13+T14</f>
        <v>6505344.241081045</v>
      </c>
      <c r="I14" s="20">
        <f t="shared" ref="I14:I77" si="109">I13+U14</f>
        <v>2213721.2889704197</v>
      </c>
      <c r="J14" s="21">
        <f t="shared" ref="J14:J77" si="110">SQRT(F14^2+G14^2)</f>
        <v>0.15446773600677866</v>
      </c>
      <c r="K14" s="21">
        <f t="shared" ref="K14:K77" si="111">IF(J14=0,0,IF(F14&lt;0,ATAN(G14/F14)*180/PI()+180,ATAN(G14/F14)*180/PI()))</f>
        <v>195.40374254979272</v>
      </c>
      <c r="L14" s="21">
        <f t="shared" ref="L14:L77" si="112">COS((K14-$BL$3)*PI()/180)*J14</f>
        <v>0.14045184315214918</v>
      </c>
      <c r="M14" s="25"/>
      <c r="N14" s="20">
        <f t="shared" ref="N14:N77" si="113">A14-A13</f>
        <v>10</v>
      </c>
      <c r="O14" s="20">
        <f t="shared" ref="O14:O77" si="114">RADIANS(B14-B13)</f>
        <v>2.792526803190927E-3</v>
      </c>
      <c r="P14" s="20">
        <f t="shared" ref="P14:P77" si="115">RADIANS(C14-C13)</f>
        <v>0.44348816293175908</v>
      </c>
      <c r="Q14" s="22">
        <f t="shared" ref="Q14:Q77" si="116">ACOS(COS(O14)-SIN(RADIANS(B13))*SIN(RADIANS(B14))*(1-COS(P14)))</f>
        <v>3.7201077178687925E-3</v>
      </c>
      <c r="R14" s="21">
        <f t="shared" ref="R14:R77" si="117">2/Q14*TAN(Q14/2)</f>
        <v>1.0000011532683821</v>
      </c>
      <c r="S14" s="20">
        <f t="shared" ref="S14:S77" si="118">(N14/2)*(COS(RADIANS(B13))+COS(RADIANS(B14)))*R14</f>
        <v>9.9998359211605656</v>
      </c>
      <c r="T14" s="20">
        <f t="shared" ref="T14:T77" si="119">(N14/2)*(SIN(RADIANS(B13))*COS(RADIANS(C13))+SIN(RADIANS(B14))*COS(RADIANS(C14)))*R14</f>
        <v>-5.6260345483149288E-2</v>
      </c>
      <c r="U14" s="20">
        <f t="shared" ref="U14:U77" si="120">(N14/2)*(SIN(RADIANS(B13))*SIN(RADIANS(C13))+SIN(RADIANS(B14))*SIN(RADIANS(C14)))*R14</f>
        <v>9.9838246170918122E-4</v>
      </c>
      <c r="V14" s="25"/>
      <c r="W14" s="44">
        <v>60</v>
      </c>
      <c r="X14" s="44">
        <v>0.41</v>
      </c>
      <c r="Y14" s="20">
        <v>188.56</v>
      </c>
      <c r="Z14" s="20">
        <f t="shared" ref="Z14:Z77" si="121">AO14+Z13</f>
        <v>59.999592667324663</v>
      </c>
      <c r="AA14" s="20">
        <f t="shared" ref="AA14:AA77" si="122">$BJ$3-Z14</f>
        <v>45.540407332675343</v>
      </c>
      <c r="AB14" s="20">
        <f t="shared" ref="AB14:AB77" si="123">AP14+AB13</f>
        <v>-0.14891895465967081</v>
      </c>
      <c r="AC14" s="20">
        <f t="shared" ref="AC14:AC77" si="124">AQ14+AC13</f>
        <v>-4.1029579697222984E-2</v>
      </c>
      <c r="AD14" s="20">
        <f t="shared" ref="AD14:AD77" si="125">AD13+AP14</f>
        <v>6505344.241081045</v>
      </c>
      <c r="AE14" s="20">
        <f t="shared" ref="AE14:AE77" si="126">AE13+AQ14</f>
        <v>2213721.2889704197</v>
      </c>
      <c r="AF14" s="21">
        <f t="shared" ref="AF14:AF77" si="127">SQRT(AB14^2+AC14^2)</f>
        <v>0.15446773600677866</v>
      </c>
      <c r="AG14" s="21">
        <f t="shared" ref="AG14:AG77" si="128">IF(AF14=0,0,IF(AB14&lt;0,ATAN(AC14/AB14)*180/PI()+180,ATAN(AC14/AB14)*180/PI()))</f>
        <v>195.40374254979272</v>
      </c>
      <c r="AH14" s="21">
        <f t="shared" ref="AH14:AH77" si="129">COS((AG14-$BL$3)*PI()/180)*AF14</f>
        <v>0.14045184315214918</v>
      </c>
      <c r="AI14" s="25"/>
      <c r="AJ14" s="20">
        <f t="shared" ref="AJ14:AJ77" si="130">W14-W13</f>
        <v>10</v>
      </c>
      <c r="AK14" s="20">
        <f t="shared" ref="AK14:AK77" si="131">RADIANS(X14-X13)</f>
        <v>2.792526803190927E-3</v>
      </c>
      <c r="AL14" s="20">
        <f t="shared" ref="AL14:AL77" si="132">RADIANS(Y14-Y13)</f>
        <v>0.44348816293175908</v>
      </c>
      <c r="AM14" s="23">
        <f t="shared" ref="AM14:AM77" si="133">ACOS(COS(AK14)-SIN(RADIANS(X13))*SIN(RADIANS(X14))*(1-COS(AL14)))</f>
        <v>3.7201077178687925E-3</v>
      </c>
      <c r="AN14" s="44">
        <f t="shared" ref="AN14:AN77" si="134">2/AM14*TAN(AM14/2)</f>
        <v>1.0000011532683821</v>
      </c>
      <c r="AO14" s="23">
        <f t="shared" ref="AO14:AO77" si="135">(AJ14/2)*(COS(RADIANS(X13))+COS(RADIANS(X14)))*AN14</f>
        <v>9.9998359211605656</v>
      </c>
      <c r="AP14" s="23">
        <f t="shared" ref="AP14:AP77" si="136">(AJ14/2)*(SIN(RADIANS(X13))*COS(RADIANS(Y13))+SIN(RADIANS(X14))*COS(RADIANS(Y14)))*AN14</f>
        <v>-5.6260345483149288E-2</v>
      </c>
      <c r="AQ14" s="23">
        <f t="shared" ref="AQ14:AQ77" si="137">(AJ14/2)*(SIN(RADIANS(X13))*SIN(RADIANS(Y13))+SIN(RADIANS(X14))*SIN(RADIANS(Y14)))*AN14</f>
        <v>9.9838246170918122E-4</v>
      </c>
      <c r="AR14" s="44" t="e">
        <f t="shared" ref="AR14:AR77" si="138">(10/AJ14)*2*(ASIN((SQRT((SIN((X13-X14)/2)^2+SIN(((Y13-Y14)/2)^2)*SIN(X13)*SIN(X14))))))</f>
        <v>#NUM!</v>
      </c>
      <c r="AS14" s="25"/>
      <c r="AT14" s="20">
        <f t="shared" ref="AT14:AT77" si="139">SQRT((I14-AE14)^2+(H14-AD14)^2)</f>
        <v>0</v>
      </c>
      <c r="AU14" s="20">
        <f t="shared" ref="AU14:AU77" si="140">D14-Z14</f>
        <v>0</v>
      </c>
      <c r="AV14" s="20">
        <f t="shared" ref="AV14:AV77" si="141">SQRT((I14-AE14)^2+(H14-AD14)^2+(D14-Z14)^2)</f>
        <v>0</v>
      </c>
      <c r="AX14" s="18"/>
      <c r="AY14" s="18"/>
      <c r="AZ14" s="18"/>
      <c r="BA14" s="125"/>
      <c r="BB14" s="125"/>
      <c r="BC14" s="126"/>
      <c r="BD14" s="122"/>
      <c r="BE14" s="30" t="s">
        <v>120</v>
      </c>
    </row>
    <row r="15" spans="1:77" x14ac:dyDescent="0.4">
      <c r="A15" s="44">
        <v>70</v>
      </c>
      <c r="B15" s="44">
        <v>0.43</v>
      </c>
      <c r="C15" s="20">
        <v>190.09</v>
      </c>
      <c r="D15" s="24">
        <f t="shared" si="104"/>
        <v>69.999323977104652</v>
      </c>
      <c r="E15" s="24">
        <f t="shared" si="105"/>
        <v>35.540676022895354</v>
      </c>
      <c r="F15" s="24">
        <f t="shared" si="106"/>
        <v>-0.22124321008524309</v>
      </c>
      <c r="G15" s="24">
        <f t="shared" si="107"/>
        <v>-5.292915067076908E-2</v>
      </c>
      <c r="H15" s="20">
        <f t="shared" si="108"/>
        <v>6505344.1687567895</v>
      </c>
      <c r="I15" s="20">
        <f t="shared" si="109"/>
        <v>2213721.2770708487</v>
      </c>
      <c r="J15" s="21">
        <f t="shared" si="110"/>
        <v>0.22748637981108227</v>
      </c>
      <c r="K15" s="21">
        <f t="shared" si="111"/>
        <v>193.45428966889841</v>
      </c>
      <c r="L15" s="21">
        <f t="shared" si="112"/>
        <v>0.20350433390600745</v>
      </c>
      <c r="M15" s="25"/>
      <c r="N15" s="20">
        <f t="shared" si="113"/>
        <v>10</v>
      </c>
      <c r="O15" s="20">
        <f t="shared" si="114"/>
        <v>3.490658503988662E-4</v>
      </c>
      <c r="P15" s="20">
        <f t="shared" si="115"/>
        <v>2.6703537555513263E-2</v>
      </c>
      <c r="Q15" s="22">
        <f t="shared" si="116"/>
        <v>4.0017400439062989E-4</v>
      </c>
      <c r="R15" s="21">
        <f t="shared" si="117"/>
        <v>1.0000000133449363</v>
      </c>
      <c r="S15" s="20">
        <f t="shared" si="118"/>
        <v>9.9997313097799871</v>
      </c>
      <c r="T15" s="20">
        <f t="shared" si="119"/>
        <v>-7.2324255425572276E-2</v>
      </c>
      <c r="U15" s="20">
        <f t="shared" si="120"/>
        <v>-1.1899570973546096E-2</v>
      </c>
      <c r="V15" s="25"/>
      <c r="W15" s="44">
        <v>70</v>
      </c>
      <c r="X15" s="44">
        <v>0.43</v>
      </c>
      <c r="Y15" s="20">
        <v>190.09</v>
      </c>
      <c r="Z15" s="20">
        <f t="shared" si="121"/>
        <v>69.999323977104652</v>
      </c>
      <c r="AA15" s="20">
        <f t="shared" si="122"/>
        <v>35.540676022895354</v>
      </c>
      <c r="AB15" s="20">
        <f t="shared" si="123"/>
        <v>-0.22124321008524309</v>
      </c>
      <c r="AC15" s="20">
        <f t="shared" si="124"/>
        <v>-5.292915067076908E-2</v>
      </c>
      <c r="AD15" s="20">
        <f t="shared" si="125"/>
        <v>6505344.1687567895</v>
      </c>
      <c r="AE15" s="20">
        <f t="shared" si="126"/>
        <v>2213721.2770708487</v>
      </c>
      <c r="AF15" s="21">
        <f t="shared" si="127"/>
        <v>0.22748637981108227</v>
      </c>
      <c r="AG15" s="21">
        <f t="shared" si="128"/>
        <v>193.45428966889841</v>
      </c>
      <c r="AH15" s="21">
        <f t="shared" si="129"/>
        <v>0.20350433390600745</v>
      </c>
      <c r="AI15" s="25"/>
      <c r="AJ15" s="20">
        <f t="shared" si="130"/>
        <v>10</v>
      </c>
      <c r="AK15" s="20">
        <f t="shared" si="131"/>
        <v>3.490658503988662E-4</v>
      </c>
      <c r="AL15" s="20">
        <f t="shared" si="132"/>
        <v>2.6703537555513263E-2</v>
      </c>
      <c r="AM15" s="23">
        <f t="shared" si="133"/>
        <v>4.0017400439062989E-4</v>
      </c>
      <c r="AN15" s="44">
        <f t="shared" si="134"/>
        <v>1.0000000133449363</v>
      </c>
      <c r="AO15" s="23">
        <f t="shared" si="135"/>
        <v>9.9997313097799871</v>
      </c>
      <c r="AP15" s="23">
        <f t="shared" si="136"/>
        <v>-7.2324255425572276E-2</v>
      </c>
      <c r="AQ15" s="23">
        <f t="shared" si="137"/>
        <v>-1.1899570973546096E-2</v>
      </c>
      <c r="AR15" s="44">
        <f t="shared" si="138"/>
        <v>0.61595637665073244</v>
      </c>
      <c r="AS15" s="25"/>
      <c r="AT15" s="20">
        <f t="shared" si="139"/>
        <v>0</v>
      </c>
      <c r="AU15" s="20">
        <f t="shared" si="140"/>
        <v>0</v>
      </c>
      <c r="AV15" s="20">
        <f t="shared" si="141"/>
        <v>0</v>
      </c>
      <c r="AX15" s="18"/>
      <c r="AY15" s="18"/>
      <c r="AZ15" s="18"/>
      <c r="BA15" s="125"/>
      <c r="BB15" s="125"/>
      <c r="BC15" s="126"/>
      <c r="BD15" s="122"/>
      <c r="BE15" s="30" t="s">
        <v>120</v>
      </c>
    </row>
    <row r="16" spans="1:77" x14ac:dyDescent="0.4">
      <c r="A16" s="44">
        <v>80</v>
      </c>
      <c r="B16" s="44">
        <v>0.69</v>
      </c>
      <c r="C16" s="20">
        <v>173.74</v>
      </c>
      <c r="D16" s="24">
        <f t="shared" si="104"/>
        <v>79.998843852301974</v>
      </c>
      <c r="E16" s="24">
        <f t="shared" si="105"/>
        <v>25.541156147698032</v>
      </c>
      <c r="F16" s="24">
        <f t="shared" si="106"/>
        <v>-0.31804068017331955</v>
      </c>
      <c r="G16" s="24">
        <f t="shared" si="107"/>
        <v>-5.2937620939909044E-2</v>
      </c>
      <c r="H16" s="20">
        <f t="shared" si="108"/>
        <v>6505344.0719593195</v>
      </c>
      <c r="I16" s="20">
        <f t="shared" si="109"/>
        <v>2213721.2770623784</v>
      </c>
      <c r="J16" s="21">
        <f t="shared" si="110"/>
        <v>0.32241629294420782</v>
      </c>
      <c r="K16" s="21">
        <f t="shared" si="111"/>
        <v>189.45019934194875</v>
      </c>
      <c r="L16" s="21">
        <f t="shared" si="112"/>
        <v>0.27766094255900781</v>
      </c>
      <c r="M16" s="25"/>
      <c r="N16" s="20">
        <f t="shared" si="113"/>
        <v>10</v>
      </c>
      <c r="O16" s="20">
        <f t="shared" si="114"/>
        <v>4.5378560551852564E-3</v>
      </c>
      <c r="P16" s="20">
        <f t="shared" si="115"/>
        <v>-0.28536133270107278</v>
      </c>
      <c r="Q16" s="22">
        <f t="shared" si="116"/>
        <v>5.2822206998783816E-3</v>
      </c>
      <c r="R16" s="21">
        <f t="shared" si="117"/>
        <v>1.0000023251611145</v>
      </c>
      <c r="S16" s="20">
        <f t="shared" si="118"/>
        <v>9.9995198751973291</v>
      </c>
      <c r="T16" s="20">
        <f t="shared" si="119"/>
        <v>-9.6797470088076432E-2</v>
      </c>
      <c r="U16" s="20">
        <f t="shared" si="120"/>
        <v>-8.4702691399648586E-6</v>
      </c>
      <c r="V16" s="25"/>
      <c r="W16" s="44">
        <v>80</v>
      </c>
      <c r="X16" s="44">
        <v>0.69</v>
      </c>
      <c r="Y16" s="20">
        <v>173.74</v>
      </c>
      <c r="Z16" s="20">
        <f t="shared" si="121"/>
        <v>79.998843852301974</v>
      </c>
      <c r="AA16" s="20">
        <f t="shared" si="122"/>
        <v>25.541156147698032</v>
      </c>
      <c r="AB16" s="20">
        <f t="shared" si="123"/>
        <v>-0.31804068017331955</v>
      </c>
      <c r="AC16" s="20">
        <f t="shared" si="124"/>
        <v>-5.2937620939909044E-2</v>
      </c>
      <c r="AD16" s="20">
        <f t="shared" si="125"/>
        <v>6505344.0719593195</v>
      </c>
      <c r="AE16" s="20">
        <f t="shared" si="126"/>
        <v>2213721.2770623784</v>
      </c>
      <c r="AF16" s="21">
        <f t="shared" si="127"/>
        <v>0.32241629294420782</v>
      </c>
      <c r="AG16" s="21">
        <f t="shared" si="128"/>
        <v>189.45019934194875</v>
      </c>
      <c r="AH16" s="21">
        <f t="shared" si="129"/>
        <v>0.27766094255900781</v>
      </c>
      <c r="AI16" s="25"/>
      <c r="AJ16" s="20">
        <f t="shared" si="130"/>
        <v>10</v>
      </c>
      <c r="AK16" s="20">
        <f t="shared" si="131"/>
        <v>4.5378560551852564E-3</v>
      </c>
      <c r="AL16" s="20">
        <f t="shared" si="132"/>
        <v>-0.28536133270107278</v>
      </c>
      <c r="AM16" s="23">
        <f t="shared" si="133"/>
        <v>5.2822206998783816E-3</v>
      </c>
      <c r="AN16" s="44">
        <f t="shared" si="134"/>
        <v>1.0000023251611145</v>
      </c>
      <c r="AO16" s="23">
        <f t="shared" si="135"/>
        <v>9.9995198751973291</v>
      </c>
      <c r="AP16" s="23">
        <f t="shared" si="136"/>
        <v>-9.6797470088076432E-2</v>
      </c>
      <c r="AQ16" s="23">
        <f t="shared" si="137"/>
        <v>-8.4702691399648586E-6</v>
      </c>
      <c r="AR16" s="44" t="e">
        <f t="shared" si="138"/>
        <v>#NUM!</v>
      </c>
      <c r="AS16" s="25"/>
      <c r="AT16" s="20">
        <f t="shared" si="139"/>
        <v>0</v>
      </c>
      <c r="AU16" s="20">
        <f t="shared" si="140"/>
        <v>0</v>
      </c>
      <c r="AV16" s="20">
        <f t="shared" si="141"/>
        <v>0</v>
      </c>
      <c r="AX16" s="18"/>
      <c r="AY16" s="18"/>
      <c r="AZ16" s="18"/>
      <c r="BA16" s="125"/>
      <c r="BB16" s="125"/>
      <c r="BC16" s="126"/>
      <c r="BD16" s="122"/>
      <c r="BE16" s="30" t="s">
        <v>120</v>
      </c>
    </row>
    <row r="17" spans="1:57" x14ac:dyDescent="0.4">
      <c r="A17" s="44">
        <v>90</v>
      </c>
      <c r="B17" s="44">
        <v>1.71</v>
      </c>
      <c r="C17" s="20">
        <v>169.76</v>
      </c>
      <c r="D17" s="24">
        <f t="shared" si="104"/>
        <v>89.996520109085608</v>
      </c>
      <c r="E17" s="24">
        <f t="shared" si="105"/>
        <v>15.543479890914398</v>
      </c>
      <c r="F17" s="24">
        <f t="shared" si="106"/>
        <v>-0.52472649181201869</v>
      </c>
      <c r="G17" s="24">
        <f t="shared" si="107"/>
        <v>-1.9846985689894493E-2</v>
      </c>
      <c r="H17" s="20">
        <f t="shared" si="108"/>
        <v>6505343.8652735082</v>
      </c>
      <c r="I17" s="20">
        <f t="shared" si="109"/>
        <v>2213721.3101530136</v>
      </c>
      <c r="J17" s="21">
        <f t="shared" si="110"/>
        <v>0.52510169876922264</v>
      </c>
      <c r="K17" s="21">
        <f t="shared" si="111"/>
        <v>182.16609362108906</v>
      </c>
      <c r="L17" s="21">
        <f t="shared" si="112"/>
        <v>0.41472120970100324</v>
      </c>
      <c r="M17" s="25"/>
      <c r="N17" s="20">
        <f t="shared" si="113"/>
        <v>10</v>
      </c>
      <c r="O17" s="20">
        <f t="shared" si="114"/>
        <v>1.780235837034216E-2</v>
      </c>
      <c r="P17" s="20">
        <f t="shared" si="115"/>
        <v>-6.9464104229374629E-2</v>
      </c>
      <c r="Q17" s="22">
        <f t="shared" si="116"/>
        <v>1.7850976030545196E-2</v>
      </c>
      <c r="R17" s="21">
        <f t="shared" si="117"/>
        <v>1.0000265556249852</v>
      </c>
      <c r="S17" s="20">
        <f t="shared" si="118"/>
        <v>9.9976762567836293</v>
      </c>
      <c r="T17" s="20">
        <f t="shared" si="119"/>
        <v>-0.20668581163869912</v>
      </c>
      <c r="U17" s="20">
        <f t="shared" si="120"/>
        <v>3.3090635250014551E-2</v>
      </c>
      <c r="V17" s="25"/>
      <c r="W17" s="44">
        <v>90</v>
      </c>
      <c r="X17" s="44">
        <v>1.71</v>
      </c>
      <c r="Y17" s="20">
        <v>169.76</v>
      </c>
      <c r="Z17" s="20">
        <f t="shared" si="121"/>
        <v>89.996520109085608</v>
      </c>
      <c r="AA17" s="20">
        <f t="shared" si="122"/>
        <v>15.543479890914398</v>
      </c>
      <c r="AB17" s="20">
        <f t="shared" si="123"/>
        <v>-0.52472649181201869</v>
      </c>
      <c r="AC17" s="20">
        <f t="shared" si="124"/>
        <v>-1.9846985689894493E-2</v>
      </c>
      <c r="AD17" s="20">
        <f t="shared" si="125"/>
        <v>6505343.8652735082</v>
      </c>
      <c r="AE17" s="20">
        <f t="shared" si="126"/>
        <v>2213721.3101530136</v>
      </c>
      <c r="AF17" s="21">
        <f t="shared" si="127"/>
        <v>0.52510169876922264</v>
      </c>
      <c r="AG17" s="21">
        <f t="shared" si="128"/>
        <v>182.16609362108906</v>
      </c>
      <c r="AH17" s="21">
        <f t="shared" si="129"/>
        <v>0.41472120970100324</v>
      </c>
      <c r="AI17" s="25"/>
      <c r="AJ17" s="20">
        <f t="shared" si="130"/>
        <v>10</v>
      </c>
      <c r="AK17" s="20">
        <f t="shared" si="131"/>
        <v>1.780235837034216E-2</v>
      </c>
      <c r="AL17" s="20">
        <f t="shared" si="132"/>
        <v>-6.9464104229374629E-2</v>
      </c>
      <c r="AM17" s="23">
        <f t="shared" si="133"/>
        <v>1.7850976030545196E-2</v>
      </c>
      <c r="AN17" s="44">
        <f t="shared" si="134"/>
        <v>1.0000265556249852</v>
      </c>
      <c r="AO17" s="23">
        <f t="shared" si="135"/>
        <v>9.9976762567836293</v>
      </c>
      <c r="AP17" s="23">
        <f t="shared" si="136"/>
        <v>-0.20668581163869912</v>
      </c>
      <c r="AQ17" s="23">
        <f t="shared" si="137"/>
        <v>3.3090635250014551E-2</v>
      </c>
      <c r="AR17" s="44" t="e">
        <f t="shared" si="138"/>
        <v>#NUM!</v>
      </c>
      <c r="AS17" s="25"/>
      <c r="AT17" s="20">
        <f t="shared" si="139"/>
        <v>0</v>
      </c>
      <c r="AU17" s="20">
        <f t="shared" si="140"/>
        <v>0</v>
      </c>
      <c r="AV17" s="20">
        <f t="shared" si="141"/>
        <v>0</v>
      </c>
      <c r="AX17" s="18"/>
      <c r="AY17" s="18"/>
      <c r="AZ17" s="18"/>
      <c r="BA17" s="125"/>
      <c r="BB17" s="125"/>
      <c r="BC17" s="126"/>
      <c r="BD17" s="122"/>
      <c r="BE17" s="30" t="s">
        <v>120</v>
      </c>
    </row>
    <row r="18" spans="1:57" x14ac:dyDescent="0.4">
      <c r="A18" s="44">
        <v>100</v>
      </c>
      <c r="B18" s="44">
        <v>2.4700000000000002</v>
      </c>
      <c r="C18" s="20">
        <v>172.93</v>
      </c>
      <c r="D18" s="24">
        <f t="shared" si="104"/>
        <v>99.989797865301867</v>
      </c>
      <c r="E18" s="24">
        <f t="shared" si="105"/>
        <v>5.5502021346981394</v>
      </c>
      <c r="F18" s="24">
        <f t="shared" si="106"/>
        <v>-0.88540184120570897</v>
      </c>
      <c r="G18" s="24">
        <f t="shared" si="107"/>
        <v>3.319983888690127E-2</v>
      </c>
      <c r="H18" s="20">
        <f t="shared" si="108"/>
        <v>6505343.5045981584</v>
      </c>
      <c r="I18" s="20">
        <f t="shared" si="109"/>
        <v>2213721.363199838</v>
      </c>
      <c r="J18" s="21">
        <f t="shared" si="110"/>
        <v>0.88602406835964431</v>
      </c>
      <c r="K18" s="21">
        <f t="shared" si="111"/>
        <v>177.8525909965671</v>
      </c>
      <c r="L18" s="21">
        <f t="shared" si="112"/>
        <v>0.65691671530285578</v>
      </c>
      <c r="M18" s="25"/>
      <c r="N18" s="20">
        <f t="shared" si="113"/>
        <v>10</v>
      </c>
      <c r="O18" s="20">
        <f t="shared" si="114"/>
        <v>1.3264502315156908E-2</v>
      </c>
      <c r="P18" s="20">
        <f t="shared" si="115"/>
        <v>5.5326937288220523E-2</v>
      </c>
      <c r="Q18" s="22">
        <f t="shared" si="116"/>
        <v>1.3412037177582548E-2</v>
      </c>
      <c r="R18" s="21">
        <f t="shared" si="117"/>
        <v>1.0000149904980911</v>
      </c>
      <c r="S18" s="20">
        <f t="shared" si="118"/>
        <v>9.9932777562162531</v>
      </c>
      <c r="T18" s="20">
        <f t="shared" si="119"/>
        <v>-0.36067534939369023</v>
      </c>
      <c r="U18" s="20">
        <f t="shared" si="120"/>
        <v>5.3046824576795763E-2</v>
      </c>
      <c r="V18" s="25"/>
      <c r="W18" s="44">
        <v>100</v>
      </c>
      <c r="X18" s="44">
        <v>2.4700000000000002</v>
      </c>
      <c r="Y18" s="20">
        <v>172.93</v>
      </c>
      <c r="Z18" s="20">
        <f t="shared" si="121"/>
        <v>99.989797865301867</v>
      </c>
      <c r="AA18" s="20">
        <f t="shared" si="122"/>
        <v>5.5502021346981394</v>
      </c>
      <c r="AB18" s="20">
        <f t="shared" si="123"/>
        <v>-0.88540184120570897</v>
      </c>
      <c r="AC18" s="20">
        <f t="shared" si="124"/>
        <v>3.319983888690127E-2</v>
      </c>
      <c r="AD18" s="20">
        <f t="shared" si="125"/>
        <v>6505343.5045981584</v>
      </c>
      <c r="AE18" s="20">
        <f t="shared" si="126"/>
        <v>2213721.363199838</v>
      </c>
      <c r="AF18" s="21">
        <f t="shared" si="127"/>
        <v>0.88602406835964431</v>
      </c>
      <c r="AG18" s="21">
        <f t="shared" si="128"/>
        <v>177.8525909965671</v>
      </c>
      <c r="AH18" s="21">
        <f t="shared" si="129"/>
        <v>0.65691671530285578</v>
      </c>
      <c r="AI18" s="25"/>
      <c r="AJ18" s="20">
        <f t="shared" si="130"/>
        <v>10</v>
      </c>
      <c r="AK18" s="20">
        <f t="shared" si="131"/>
        <v>1.3264502315156908E-2</v>
      </c>
      <c r="AL18" s="20">
        <f t="shared" si="132"/>
        <v>5.5326937288220523E-2</v>
      </c>
      <c r="AM18" s="23">
        <f t="shared" si="133"/>
        <v>1.3412037177582548E-2</v>
      </c>
      <c r="AN18" s="44">
        <f t="shared" si="134"/>
        <v>1.0000149904980911</v>
      </c>
      <c r="AO18" s="23">
        <f t="shared" si="135"/>
        <v>9.9932777562162531</v>
      </c>
      <c r="AP18" s="23">
        <f t="shared" si="136"/>
        <v>-0.36067534939369023</v>
      </c>
      <c r="AQ18" s="23">
        <f t="shared" si="137"/>
        <v>5.3046824576795763E-2</v>
      </c>
      <c r="AR18" s="44">
        <f t="shared" si="138"/>
        <v>1.5714096225788217</v>
      </c>
      <c r="AS18" s="25"/>
      <c r="AT18" s="20">
        <f t="shared" si="139"/>
        <v>0</v>
      </c>
      <c r="AU18" s="20">
        <f t="shared" si="140"/>
        <v>0</v>
      </c>
      <c r="AV18" s="20">
        <f t="shared" si="141"/>
        <v>0</v>
      </c>
      <c r="AX18" s="18"/>
      <c r="AY18" s="18"/>
      <c r="AZ18" s="18"/>
      <c r="BA18" s="125"/>
      <c r="BB18" s="125"/>
      <c r="BC18" s="126"/>
      <c r="BD18" s="122"/>
      <c r="BE18" s="30" t="s">
        <v>120</v>
      </c>
    </row>
    <row r="19" spans="1:57" x14ac:dyDescent="0.4">
      <c r="A19" s="44">
        <v>110</v>
      </c>
      <c r="B19" s="44">
        <v>3.19</v>
      </c>
      <c r="C19" s="20">
        <v>174.19</v>
      </c>
      <c r="D19" s="24">
        <f t="shared" si="104"/>
        <v>109.97753734111245</v>
      </c>
      <c r="E19" s="24">
        <f t="shared" si="105"/>
        <v>-4.4375373411124457</v>
      </c>
      <c r="F19" s="24">
        <f t="shared" si="106"/>
        <v>-1.3760582745974879</v>
      </c>
      <c r="G19" s="24">
        <f t="shared" si="107"/>
        <v>8.7888253575934716E-2</v>
      </c>
      <c r="H19" s="20">
        <f t="shared" si="108"/>
        <v>6505343.0139417248</v>
      </c>
      <c r="I19" s="20">
        <f t="shared" si="109"/>
        <v>2213721.4178882525</v>
      </c>
      <c r="J19" s="21">
        <f t="shared" si="110"/>
        <v>1.3788621106567702</v>
      </c>
      <c r="K19" s="21">
        <f t="shared" si="111"/>
        <v>176.34550695381202</v>
      </c>
      <c r="L19" s="21">
        <f t="shared" si="112"/>
        <v>0.99762831422769505</v>
      </c>
      <c r="M19" s="25"/>
      <c r="N19" s="20">
        <f t="shared" si="113"/>
        <v>10</v>
      </c>
      <c r="O19" s="20">
        <f t="shared" si="114"/>
        <v>1.2566370614359168E-2</v>
      </c>
      <c r="P19" s="20">
        <f t="shared" si="115"/>
        <v>2.1991148575128395E-2</v>
      </c>
      <c r="Q19" s="22">
        <f t="shared" si="116"/>
        <v>1.2612432124148532E-2</v>
      </c>
      <c r="R19" s="21">
        <f t="shared" si="117"/>
        <v>1.0000132563312136</v>
      </c>
      <c r="S19" s="20">
        <f t="shared" si="118"/>
        <v>9.9877394758105797</v>
      </c>
      <c r="T19" s="20">
        <f t="shared" si="119"/>
        <v>-0.49065643339177895</v>
      </c>
      <c r="U19" s="20">
        <f t="shared" si="120"/>
        <v>5.4688414689033446E-2</v>
      </c>
      <c r="V19" s="25"/>
      <c r="W19" s="44">
        <v>110</v>
      </c>
      <c r="X19" s="44">
        <v>3.19</v>
      </c>
      <c r="Y19" s="20">
        <v>174.19</v>
      </c>
      <c r="Z19" s="20">
        <f t="shared" si="121"/>
        <v>109.97753734111245</v>
      </c>
      <c r="AA19" s="20">
        <f t="shared" si="122"/>
        <v>-4.4375373411124457</v>
      </c>
      <c r="AB19" s="20">
        <f t="shared" si="123"/>
        <v>-1.3760582745974879</v>
      </c>
      <c r="AC19" s="20">
        <f t="shared" si="124"/>
        <v>8.7888253575934716E-2</v>
      </c>
      <c r="AD19" s="20">
        <f t="shared" si="125"/>
        <v>6505343.0139417248</v>
      </c>
      <c r="AE19" s="20">
        <f t="shared" si="126"/>
        <v>2213721.4178882525</v>
      </c>
      <c r="AF19" s="21">
        <f t="shared" si="127"/>
        <v>1.3788621106567702</v>
      </c>
      <c r="AG19" s="21">
        <f t="shared" si="128"/>
        <v>176.34550695381202</v>
      </c>
      <c r="AH19" s="21">
        <f t="shared" si="129"/>
        <v>0.99762831422769505</v>
      </c>
      <c r="AI19" s="25"/>
      <c r="AJ19" s="20">
        <f t="shared" si="130"/>
        <v>10</v>
      </c>
      <c r="AK19" s="20">
        <f t="shared" si="131"/>
        <v>1.2566370614359168E-2</v>
      </c>
      <c r="AL19" s="20">
        <f t="shared" si="132"/>
        <v>2.1991148575128395E-2</v>
      </c>
      <c r="AM19" s="23">
        <f t="shared" si="133"/>
        <v>1.2612432124148532E-2</v>
      </c>
      <c r="AN19" s="44">
        <f t="shared" si="134"/>
        <v>1.0000132563312136</v>
      </c>
      <c r="AO19" s="23">
        <f t="shared" si="135"/>
        <v>9.9877394758105797</v>
      </c>
      <c r="AP19" s="23">
        <f t="shared" si="136"/>
        <v>-0.49065643339177895</v>
      </c>
      <c r="AQ19" s="23">
        <f t="shared" si="137"/>
        <v>5.4688414689033446E-2</v>
      </c>
      <c r="AR19" s="44">
        <f t="shared" si="138"/>
        <v>0.68394892887210956</v>
      </c>
      <c r="AS19" s="25"/>
      <c r="AT19" s="20">
        <f t="shared" si="139"/>
        <v>0</v>
      </c>
      <c r="AU19" s="20">
        <f t="shared" si="140"/>
        <v>0</v>
      </c>
      <c r="AV19" s="20">
        <f t="shared" si="141"/>
        <v>0</v>
      </c>
      <c r="AX19" s="18"/>
      <c r="AY19" s="18"/>
      <c r="AZ19" s="18"/>
      <c r="BA19" s="125"/>
      <c r="BB19" s="125"/>
      <c r="BC19" s="126"/>
      <c r="BD19" s="122"/>
      <c r="BE19" s="30" t="s">
        <v>120</v>
      </c>
    </row>
    <row r="20" spans="1:57" x14ac:dyDescent="0.4">
      <c r="A20" s="44">
        <v>120</v>
      </c>
      <c r="B20" s="44">
        <v>4.0199999999999996</v>
      </c>
      <c r="C20" s="20">
        <v>174.05</v>
      </c>
      <c r="D20" s="24">
        <f t="shared" si="104"/>
        <v>119.95766254705548</v>
      </c>
      <c r="E20" s="24">
        <f t="shared" si="105"/>
        <v>-14.417662547055471</v>
      </c>
      <c r="F20" s="24">
        <f t="shared" si="106"/>
        <v>-2.0015112089936102</v>
      </c>
      <c r="G20" s="24">
        <f t="shared" si="107"/>
        <v>0.15239066321708439</v>
      </c>
      <c r="H20" s="20">
        <f t="shared" si="108"/>
        <v>6505342.38848879</v>
      </c>
      <c r="I20" s="20">
        <f t="shared" si="109"/>
        <v>2213721.4823906622</v>
      </c>
      <c r="J20" s="21">
        <f t="shared" si="110"/>
        <v>2.0073041707630677</v>
      </c>
      <c r="K20" s="21">
        <f t="shared" si="111"/>
        <v>175.64602562254902</v>
      </c>
      <c r="L20" s="21">
        <f t="shared" si="112"/>
        <v>1.4352917093420468</v>
      </c>
      <c r="M20" s="25"/>
      <c r="N20" s="20">
        <f t="shared" si="113"/>
        <v>10</v>
      </c>
      <c r="O20" s="20">
        <f t="shared" si="114"/>
        <v>1.4486232791552929E-2</v>
      </c>
      <c r="P20" s="20">
        <f t="shared" si="115"/>
        <v>-2.4434609527918235E-3</v>
      </c>
      <c r="Q20" s="22">
        <f t="shared" si="116"/>
        <v>1.4487036722917734E-2</v>
      </c>
      <c r="R20" s="21">
        <f t="shared" si="117"/>
        <v>1.0000174898864853</v>
      </c>
      <c r="S20" s="20">
        <f t="shared" si="118"/>
        <v>9.9801252059430237</v>
      </c>
      <c r="T20" s="20">
        <f t="shared" si="119"/>
        <v>-0.62545293439612237</v>
      </c>
      <c r="U20" s="20">
        <f t="shared" si="120"/>
        <v>6.4502409641149672E-2</v>
      </c>
      <c r="V20" s="25"/>
      <c r="W20" s="44">
        <v>120</v>
      </c>
      <c r="X20" s="44">
        <v>4.0199999999999996</v>
      </c>
      <c r="Y20" s="20">
        <v>174.05</v>
      </c>
      <c r="Z20" s="20">
        <f t="shared" si="121"/>
        <v>119.95766254705548</v>
      </c>
      <c r="AA20" s="20">
        <f t="shared" si="122"/>
        <v>-14.417662547055471</v>
      </c>
      <c r="AB20" s="20">
        <f t="shared" si="123"/>
        <v>-2.0015112089936102</v>
      </c>
      <c r="AC20" s="20">
        <f t="shared" si="124"/>
        <v>0.15239066321708439</v>
      </c>
      <c r="AD20" s="20">
        <f t="shared" si="125"/>
        <v>6505342.38848879</v>
      </c>
      <c r="AE20" s="20">
        <f t="shared" si="126"/>
        <v>2213721.4823906622</v>
      </c>
      <c r="AF20" s="21">
        <f t="shared" si="127"/>
        <v>2.0073041707630677</v>
      </c>
      <c r="AG20" s="21">
        <f t="shared" si="128"/>
        <v>175.64602562254902</v>
      </c>
      <c r="AH20" s="21">
        <f t="shared" si="129"/>
        <v>1.4352917093420468</v>
      </c>
      <c r="AI20" s="25"/>
      <c r="AJ20" s="20">
        <f t="shared" si="130"/>
        <v>10</v>
      </c>
      <c r="AK20" s="20">
        <f t="shared" si="131"/>
        <v>1.4486232791552929E-2</v>
      </c>
      <c r="AL20" s="20">
        <f t="shared" si="132"/>
        <v>-2.4434609527918235E-3</v>
      </c>
      <c r="AM20" s="23">
        <f t="shared" si="133"/>
        <v>1.4487036722917734E-2</v>
      </c>
      <c r="AN20" s="44">
        <f t="shared" si="134"/>
        <v>1.0000174898864853</v>
      </c>
      <c r="AO20" s="23">
        <f t="shared" si="135"/>
        <v>9.9801252059430237</v>
      </c>
      <c r="AP20" s="23">
        <f t="shared" si="136"/>
        <v>-0.62545293439612237</v>
      </c>
      <c r="AQ20" s="23">
        <f t="shared" si="137"/>
        <v>6.4502409641149672E-2</v>
      </c>
      <c r="AR20" s="44">
        <f t="shared" si="138"/>
        <v>0.83049452286793024</v>
      </c>
      <c r="AS20" s="25"/>
      <c r="AT20" s="20">
        <f t="shared" si="139"/>
        <v>0</v>
      </c>
      <c r="AU20" s="20">
        <f t="shared" si="140"/>
        <v>0</v>
      </c>
      <c r="AV20" s="20">
        <f t="shared" si="141"/>
        <v>0</v>
      </c>
      <c r="AX20" s="18"/>
      <c r="AY20" s="18"/>
      <c r="AZ20" s="18"/>
      <c r="BA20" s="125"/>
      <c r="BB20" s="125"/>
      <c r="BC20" s="126"/>
      <c r="BD20" s="122"/>
      <c r="BE20" s="30" t="s">
        <v>120</v>
      </c>
    </row>
    <row r="21" spans="1:57" x14ac:dyDescent="0.4">
      <c r="A21" s="44">
        <v>130</v>
      </c>
      <c r="B21" s="44">
        <v>4.59</v>
      </c>
      <c r="C21" s="20">
        <v>174.42</v>
      </c>
      <c r="D21" s="24">
        <f t="shared" si="104"/>
        <v>129.92940748628573</v>
      </c>
      <c r="E21" s="24">
        <f t="shared" si="105"/>
        <v>-24.38940748628572</v>
      </c>
      <c r="F21" s="24">
        <f t="shared" si="106"/>
        <v>-2.7483811775087981</v>
      </c>
      <c r="G21" s="24">
        <f t="shared" si="107"/>
        <v>0.22763306145770607</v>
      </c>
      <c r="H21" s="20">
        <f t="shared" si="108"/>
        <v>6505341.6416188218</v>
      </c>
      <c r="I21" s="20">
        <f t="shared" si="109"/>
        <v>2213721.5576330605</v>
      </c>
      <c r="J21" s="21">
        <f t="shared" si="110"/>
        <v>2.7577918535584325</v>
      </c>
      <c r="K21" s="21">
        <f t="shared" si="111"/>
        <v>175.26531734000343</v>
      </c>
      <c r="L21" s="21">
        <f t="shared" si="112"/>
        <v>1.9590624171433804</v>
      </c>
      <c r="M21" s="25"/>
      <c r="N21" s="20">
        <f t="shared" si="113"/>
        <v>10</v>
      </c>
      <c r="O21" s="20">
        <f t="shared" si="114"/>
        <v>9.9483767363676839E-3</v>
      </c>
      <c r="P21" s="20">
        <f t="shared" si="115"/>
        <v>6.4577182323786028E-3</v>
      </c>
      <c r="Q21" s="22">
        <f t="shared" si="116"/>
        <v>9.9601283542820607E-3</v>
      </c>
      <c r="R21" s="21">
        <f t="shared" si="117"/>
        <v>1.0000082670950825</v>
      </c>
      <c r="S21" s="20">
        <f t="shared" si="118"/>
        <v>9.9717449392302413</v>
      </c>
      <c r="T21" s="20">
        <f t="shared" si="119"/>
        <v>-0.74686996851518772</v>
      </c>
      <c r="U21" s="20">
        <f t="shared" si="120"/>
        <v>7.5242398240621691E-2</v>
      </c>
      <c r="V21" s="25"/>
      <c r="W21" s="44">
        <v>130</v>
      </c>
      <c r="X21" s="44">
        <v>4.59</v>
      </c>
      <c r="Y21" s="20">
        <v>174.42</v>
      </c>
      <c r="Z21" s="20">
        <f t="shared" si="121"/>
        <v>129.92940748628573</v>
      </c>
      <c r="AA21" s="20">
        <f t="shared" si="122"/>
        <v>-24.38940748628572</v>
      </c>
      <c r="AB21" s="20">
        <f t="shared" si="123"/>
        <v>-2.7483811775087981</v>
      </c>
      <c r="AC21" s="20">
        <f t="shared" si="124"/>
        <v>0.22763306145770607</v>
      </c>
      <c r="AD21" s="20">
        <f t="shared" si="125"/>
        <v>6505341.6416188218</v>
      </c>
      <c r="AE21" s="20">
        <f t="shared" si="126"/>
        <v>2213721.5576330605</v>
      </c>
      <c r="AF21" s="21">
        <f t="shared" si="127"/>
        <v>2.7577918535584325</v>
      </c>
      <c r="AG21" s="21">
        <f t="shared" si="128"/>
        <v>175.26531734000343</v>
      </c>
      <c r="AH21" s="21">
        <f t="shared" si="129"/>
        <v>1.9590624171433804</v>
      </c>
      <c r="AI21" s="25"/>
      <c r="AJ21" s="20">
        <f t="shared" si="130"/>
        <v>10</v>
      </c>
      <c r="AK21" s="20">
        <f t="shared" si="131"/>
        <v>9.9483767363676839E-3</v>
      </c>
      <c r="AL21" s="20">
        <f t="shared" si="132"/>
        <v>6.4577182323786028E-3</v>
      </c>
      <c r="AM21" s="23">
        <f t="shared" si="133"/>
        <v>9.9601283542820607E-3</v>
      </c>
      <c r="AN21" s="44">
        <f t="shared" si="134"/>
        <v>1.0000082670950825</v>
      </c>
      <c r="AO21" s="23">
        <f t="shared" si="135"/>
        <v>9.9717449392302413</v>
      </c>
      <c r="AP21" s="23">
        <f t="shared" si="136"/>
        <v>-0.74686996851518772</v>
      </c>
      <c r="AQ21" s="23">
        <f t="shared" si="137"/>
        <v>7.5242398240621691E-2</v>
      </c>
      <c r="AR21" s="44">
        <f t="shared" si="138"/>
        <v>0.66061054753848802</v>
      </c>
      <c r="AS21" s="25"/>
      <c r="AT21" s="20">
        <f t="shared" si="139"/>
        <v>0</v>
      </c>
      <c r="AU21" s="20">
        <f t="shared" si="140"/>
        <v>0</v>
      </c>
      <c r="AV21" s="20">
        <f t="shared" si="141"/>
        <v>0</v>
      </c>
      <c r="AX21" s="18"/>
      <c r="AY21" s="18"/>
      <c r="AZ21" s="18"/>
      <c r="BA21" s="125"/>
      <c r="BB21" s="125"/>
      <c r="BC21" s="126"/>
      <c r="BD21" s="122"/>
      <c r="BE21" s="30" t="s">
        <v>120</v>
      </c>
    </row>
    <row r="22" spans="1:57" x14ac:dyDescent="0.4">
      <c r="A22" s="44">
        <v>140</v>
      </c>
      <c r="B22" s="44">
        <v>5.24</v>
      </c>
      <c r="C22" s="20">
        <v>174.09</v>
      </c>
      <c r="D22" s="24">
        <f t="shared" si="104"/>
        <v>139.89258325898615</v>
      </c>
      <c r="E22" s="24">
        <f t="shared" si="105"/>
        <v>-34.352583258986144</v>
      </c>
      <c r="F22" s="24">
        <f t="shared" si="106"/>
        <v>-3.6008310514492656</v>
      </c>
      <c r="G22" s="24">
        <f t="shared" si="107"/>
        <v>0.31355867896580308</v>
      </c>
      <c r="H22" s="20">
        <f t="shared" si="108"/>
        <v>6505340.7891689474</v>
      </c>
      <c r="I22" s="20">
        <f t="shared" si="109"/>
        <v>2213721.6435586782</v>
      </c>
      <c r="J22" s="21">
        <f t="shared" si="110"/>
        <v>3.6144575396919527</v>
      </c>
      <c r="K22" s="21">
        <f t="shared" si="111"/>
        <v>175.02326433032076</v>
      </c>
      <c r="L22" s="21">
        <f t="shared" si="112"/>
        <v>2.5568449838240799</v>
      </c>
      <c r="M22" s="25"/>
      <c r="N22" s="20">
        <f t="shared" si="113"/>
        <v>10</v>
      </c>
      <c r="O22" s="20">
        <f t="shared" si="114"/>
        <v>1.1344640137963147E-2</v>
      </c>
      <c r="P22" s="20">
        <f t="shared" si="115"/>
        <v>-5.7595865315810098E-3</v>
      </c>
      <c r="Q22" s="22">
        <f t="shared" si="116"/>
        <v>1.1355320700558114E-2</v>
      </c>
      <c r="R22" s="21">
        <f t="shared" si="117"/>
        <v>1.0000107454142393</v>
      </c>
      <c r="S22" s="20">
        <f t="shared" si="118"/>
        <v>9.9631757727004242</v>
      </c>
      <c r="T22" s="20">
        <f t="shared" si="119"/>
        <v>-0.85244987394046767</v>
      </c>
      <c r="U22" s="20">
        <f t="shared" si="120"/>
        <v>8.5925617508097019E-2</v>
      </c>
      <c r="V22" s="25"/>
      <c r="W22" s="44">
        <v>140</v>
      </c>
      <c r="X22" s="44">
        <v>5.24</v>
      </c>
      <c r="Y22" s="20">
        <v>174.09</v>
      </c>
      <c r="Z22" s="20">
        <f t="shared" si="121"/>
        <v>139.89258325898615</v>
      </c>
      <c r="AA22" s="20">
        <f t="shared" si="122"/>
        <v>-34.352583258986144</v>
      </c>
      <c r="AB22" s="20">
        <f t="shared" si="123"/>
        <v>-3.6008310514492656</v>
      </c>
      <c r="AC22" s="20">
        <f t="shared" si="124"/>
        <v>0.31355867896580308</v>
      </c>
      <c r="AD22" s="20">
        <f t="shared" si="125"/>
        <v>6505340.7891689474</v>
      </c>
      <c r="AE22" s="20">
        <f t="shared" si="126"/>
        <v>2213721.6435586782</v>
      </c>
      <c r="AF22" s="21">
        <f t="shared" si="127"/>
        <v>3.6144575396919527</v>
      </c>
      <c r="AG22" s="21">
        <f t="shared" si="128"/>
        <v>175.02326433032076</v>
      </c>
      <c r="AH22" s="21">
        <f t="shared" si="129"/>
        <v>2.5568449838240799</v>
      </c>
      <c r="AI22" s="25"/>
      <c r="AJ22" s="20">
        <f t="shared" si="130"/>
        <v>10</v>
      </c>
      <c r="AK22" s="20">
        <f t="shared" si="131"/>
        <v>1.1344640137963147E-2</v>
      </c>
      <c r="AL22" s="20">
        <f t="shared" si="132"/>
        <v>-5.7595865315810098E-3</v>
      </c>
      <c r="AM22" s="23">
        <f t="shared" si="133"/>
        <v>1.1355320700558114E-2</v>
      </c>
      <c r="AN22" s="44">
        <f t="shared" si="134"/>
        <v>1.0000107454142393</v>
      </c>
      <c r="AO22" s="23">
        <f t="shared" si="135"/>
        <v>9.9631757727004242</v>
      </c>
      <c r="AP22" s="23">
        <f t="shared" si="136"/>
        <v>-0.85244987394046767</v>
      </c>
      <c r="AQ22" s="23">
        <f t="shared" si="137"/>
        <v>8.5925617508097019E-2</v>
      </c>
      <c r="AR22" s="44">
        <f t="shared" si="138"/>
        <v>0.72364693052805606</v>
      </c>
      <c r="AS22" s="25"/>
      <c r="AT22" s="20">
        <f t="shared" si="139"/>
        <v>0</v>
      </c>
      <c r="AU22" s="20">
        <f t="shared" si="140"/>
        <v>0</v>
      </c>
      <c r="AV22" s="20">
        <f t="shared" si="141"/>
        <v>0</v>
      </c>
      <c r="AX22" s="18"/>
      <c r="AY22" s="18"/>
      <c r="AZ22" s="18"/>
      <c r="BA22" s="125"/>
      <c r="BB22" s="125"/>
      <c r="BC22" s="126"/>
      <c r="BD22" s="122"/>
      <c r="BE22" s="30" t="s">
        <v>120</v>
      </c>
    </row>
    <row r="23" spans="1:57" x14ac:dyDescent="0.4">
      <c r="A23" s="44">
        <v>150</v>
      </c>
      <c r="B23" s="44">
        <v>5.94</v>
      </c>
      <c r="C23" s="20">
        <v>173.15</v>
      </c>
      <c r="D23" s="24">
        <f t="shared" si="104"/>
        <v>149.8449676345266</v>
      </c>
      <c r="E23" s="24">
        <f t="shared" si="105"/>
        <v>-44.304967634526591</v>
      </c>
      <c r="F23" s="24">
        <f t="shared" si="106"/>
        <v>-4.5687964545920687</v>
      </c>
      <c r="G23" s="24">
        <f t="shared" si="107"/>
        <v>0.42229309199891596</v>
      </c>
      <c r="H23" s="20">
        <f t="shared" si="108"/>
        <v>6505339.8212035438</v>
      </c>
      <c r="I23" s="20">
        <f t="shared" si="109"/>
        <v>2213721.7522930913</v>
      </c>
      <c r="J23" s="21">
        <f t="shared" si="110"/>
        <v>4.588271188480805</v>
      </c>
      <c r="K23" s="21">
        <f t="shared" si="111"/>
        <v>174.71916511575208</v>
      </c>
      <c r="L23" s="21">
        <f t="shared" si="112"/>
        <v>3.2284563685888208</v>
      </c>
      <c r="M23" s="25"/>
      <c r="N23" s="20">
        <f t="shared" si="113"/>
        <v>10</v>
      </c>
      <c r="O23" s="20">
        <f t="shared" si="114"/>
        <v>1.221730476396031E-2</v>
      </c>
      <c r="P23" s="20">
        <f t="shared" si="115"/>
        <v>-1.6406094968746659E-2</v>
      </c>
      <c r="Q23" s="22">
        <f t="shared" si="116"/>
        <v>1.2320975484547469E-2</v>
      </c>
      <c r="R23" s="21">
        <f t="shared" si="117"/>
        <v>1.0000126507284537</v>
      </c>
      <c r="S23" s="20">
        <f t="shared" si="118"/>
        <v>9.9523843755404435</v>
      </c>
      <c r="T23" s="20">
        <f t="shared" si="119"/>
        <v>-0.96796540314280344</v>
      </c>
      <c r="U23" s="20">
        <f t="shared" si="120"/>
        <v>0.1087344130331129</v>
      </c>
      <c r="V23" s="25"/>
      <c r="W23" s="44">
        <v>150</v>
      </c>
      <c r="X23" s="44">
        <v>5.94</v>
      </c>
      <c r="Y23" s="20">
        <v>173.15</v>
      </c>
      <c r="Z23" s="20">
        <f t="shared" si="121"/>
        <v>149.8449676345266</v>
      </c>
      <c r="AA23" s="20">
        <f t="shared" si="122"/>
        <v>-44.304967634526591</v>
      </c>
      <c r="AB23" s="20">
        <f t="shared" si="123"/>
        <v>-4.5687964545920687</v>
      </c>
      <c r="AC23" s="20">
        <f t="shared" si="124"/>
        <v>0.42229309199891596</v>
      </c>
      <c r="AD23" s="20">
        <f t="shared" si="125"/>
        <v>6505339.8212035438</v>
      </c>
      <c r="AE23" s="20">
        <f t="shared" si="126"/>
        <v>2213721.7522930913</v>
      </c>
      <c r="AF23" s="21">
        <f t="shared" si="127"/>
        <v>4.588271188480805</v>
      </c>
      <c r="AG23" s="21">
        <f t="shared" si="128"/>
        <v>174.71916511575208</v>
      </c>
      <c r="AH23" s="21">
        <f t="shared" si="129"/>
        <v>3.2284563685888208</v>
      </c>
      <c r="AI23" s="25"/>
      <c r="AJ23" s="20">
        <f t="shared" si="130"/>
        <v>10</v>
      </c>
      <c r="AK23" s="20">
        <f t="shared" si="131"/>
        <v>1.221730476396031E-2</v>
      </c>
      <c r="AL23" s="20">
        <f t="shared" si="132"/>
        <v>-1.6406094968746659E-2</v>
      </c>
      <c r="AM23" s="23">
        <f t="shared" si="133"/>
        <v>1.2320975484547469E-2</v>
      </c>
      <c r="AN23" s="44">
        <f t="shared" si="134"/>
        <v>1.0000126507284537</v>
      </c>
      <c r="AO23" s="23">
        <f t="shared" si="135"/>
        <v>9.9523843755404435</v>
      </c>
      <c r="AP23" s="23">
        <f t="shared" si="136"/>
        <v>-0.96796540314280344</v>
      </c>
      <c r="AQ23" s="23">
        <f t="shared" si="137"/>
        <v>0.1087344130331129</v>
      </c>
      <c r="AR23" s="44">
        <f t="shared" si="138"/>
        <v>0.8796255488321546</v>
      </c>
      <c r="AS23" s="25"/>
      <c r="AT23" s="20">
        <f t="shared" si="139"/>
        <v>0</v>
      </c>
      <c r="AU23" s="20">
        <f t="shared" si="140"/>
        <v>0</v>
      </c>
      <c r="AV23" s="20">
        <f t="shared" si="141"/>
        <v>0</v>
      </c>
      <c r="AX23" s="18"/>
      <c r="AY23" s="18"/>
      <c r="AZ23" s="18"/>
      <c r="BA23" s="125"/>
      <c r="BB23" s="125"/>
      <c r="BC23" s="126"/>
      <c r="BD23" s="122"/>
      <c r="BE23" s="30" t="s">
        <v>120</v>
      </c>
    </row>
    <row r="24" spans="1:57" x14ac:dyDescent="0.4">
      <c r="A24" s="44">
        <v>160</v>
      </c>
      <c r="B24" s="44">
        <v>6.4</v>
      </c>
      <c r="C24" s="20">
        <v>172.14</v>
      </c>
      <c r="D24" s="24">
        <f t="shared" si="104"/>
        <v>159.7870176630679</v>
      </c>
      <c r="E24" s="24">
        <f t="shared" si="105"/>
        <v>-54.247017663067894</v>
      </c>
      <c r="F24" s="24">
        <f t="shared" si="106"/>
        <v>-5.6346521795880804</v>
      </c>
      <c r="G24" s="24">
        <f t="shared" si="107"/>
        <v>0.56022710430091427</v>
      </c>
      <c r="H24" s="20">
        <f t="shared" si="108"/>
        <v>6505338.7553478191</v>
      </c>
      <c r="I24" s="20">
        <f t="shared" si="109"/>
        <v>2213721.8902271036</v>
      </c>
      <c r="J24" s="21">
        <f t="shared" si="110"/>
        <v>5.6624340696673983</v>
      </c>
      <c r="K24" s="21">
        <f t="shared" si="111"/>
        <v>174.32200936215861</v>
      </c>
      <c r="L24" s="21">
        <f t="shared" si="112"/>
        <v>3.9562869498264917</v>
      </c>
      <c r="M24" s="25"/>
      <c r="N24" s="20">
        <f t="shared" si="113"/>
        <v>10</v>
      </c>
      <c r="O24" s="20">
        <f t="shared" si="114"/>
        <v>8.028514559173916E-3</v>
      </c>
      <c r="P24" s="20">
        <f t="shared" si="115"/>
        <v>-1.7627825445143065E-2</v>
      </c>
      <c r="Q24" s="22">
        <f t="shared" si="116"/>
        <v>8.2487308928713698E-3</v>
      </c>
      <c r="R24" s="21">
        <f t="shared" si="117"/>
        <v>1.0000056701686926</v>
      </c>
      <c r="S24" s="20">
        <f t="shared" si="118"/>
        <v>9.9420500285413116</v>
      </c>
      <c r="T24" s="20">
        <f t="shared" si="119"/>
        <v>-1.0658557249960119</v>
      </c>
      <c r="U24" s="20">
        <f t="shared" si="120"/>
        <v>0.13793401230199828</v>
      </c>
      <c r="V24" s="25"/>
      <c r="W24" s="44">
        <v>160</v>
      </c>
      <c r="X24" s="44">
        <v>6.4</v>
      </c>
      <c r="Y24" s="20">
        <v>172.14</v>
      </c>
      <c r="Z24" s="20">
        <f t="shared" si="121"/>
        <v>159.7870176630679</v>
      </c>
      <c r="AA24" s="20">
        <f t="shared" si="122"/>
        <v>-54.247017663067894</v>
      </c>
      <c r="AB24" s="20">
        <f t="shared" si="123"/>
        <v>-5.6346521795880804</v>
      </c>
      <c r="AC24" s="20">
        <f t="shared" si="124"/>
        <v>0.56022710430091427</v>
      </c>
      <c r="AD24" s="20">
        <f t="shared" si="125"/>
        <v>6505338.7553478191</v>
      </c>
      <c r="AE24" s="20">
        <f t="shared" si="126"/>
        <v>2213721.8902271036</v>
      </c>
      <c r="AF24" s="21">
        <f t="shared" si="127"/>
        <v>5.6624340696673983</v>
      </c>
      <c r="AG24" s="21">
        <f t="shared" si="128"/>
        <v>174.32200936215861</v>
      </c>
      <c r="AH24" s="21">
        <f t="shared" si="129"/>
        <v>3.9562869498264917</v>
      </c>
      <c r="AI24" s="25"/>
      <c r="AJ24" s="20">
        <f t="shared" si="130"/>
        <v>10</v>
      </c>
      <c r="AK24" s="20">
        <f t="shared" si="131"/>
        <v>8.028514559173916E-3</v>
      </c>
      <c r="AL24" s="20">
        <f t="shared" si="132"/>
        <v>-1.7627825445143065E-2</v>
      </c>
      <c r="AM24" s="23">
        <f t="shared" si="133"/>
        <v>8.2487308928713698E-3</v>
      </c>
      <c r="AN24" s="44">
        <f t="shared" si="134"/>
        <v>1.0000056701686926</v>
      </c>
      <c r="AO24" s="23">
        <f t="shared" si="135"/>
        <v>9.9420500285413116</v>
      </c>
      <c r="AP24" s="23">
        <f t="shared" si="136"/>
        <v>-1.0658557249960119</v>
      </c>
      <c r="AQ24" s="23">
        <f t="shared" si="137"/>
        <v>0.13793401230199828</v>
      </c>
      <c r="AR24" s="44">
        <f t="shared" si="138"/>
        <v>0.41320333909269591</v>
      </c>
      <c r="AS24" s="25"/>
      <c r="AT24" s="20">
        <f t="shared" si="139"/>
        <v>0</v>
      </c>
      <c r="AU24" s="20">
        <f t="shared" si="140"/>
        <v>0</v>
      </c>
      <c r="AV24" s="20">
        <f t="shared" si="141"/>
        <v>0</v>
      </c>
      <c r="AX24" s="18"/>
      <c r="AY24" s="18"/>
      <c r="AZ24" s="18"/>
      <c r="BA24" s="125"/>
      <c r="BB24" s="125"/>
      <c r="BC24" s="126"/>
      <c r="BD24" s="122"/>
      <c r="BE24" s="30" t="s">
        <v>120</v>
      </c>
    </row>
    <row r="25" spans="1:57" x14ac:dyDescent="0.4">
      <c r="A25" s="44">
        <v>170</v>
      </c>
      <c r="B25" s="44">
        <v>7.01</v>
      </c>
      <c r="C25" s="20">
        <v>171.65</v>
      </c>
      <c r="D25" s="24">
        <f t="shared" si="104"/>
        <v>169.71857622439728</v>
      </c>
      <c r="E25" s="24">
        <f t="shared" si="105"/>
        <v>-64.178576224397275</v>
      </c>
      <c r="F25" s="24">
        <f t="shared" si="106"/>
        <v>-6.7905159677040334</v>
      </c>
      <c r="G25" s="24">
        <f t="shared" si="107"/>
        <v>0.72506214434468219</v>
      </c>
      <c r="H25" s="20">
        <f t="shared" si="108"/>
        <v>6505337.5994840311</v>
      </c>
      <c r="I25" s="20">
        <f t="shared" si="109"/>
        <v>2213722.0550621436</v>
      </c>
      <c r="J25" s="21">
        <f t="shared" si="110"/>
        <v>6.829115771518679</v>
      </c>
      <c r="K25" s="21">
        <f t="shared" si="111"/>
        <v>173.90529464121715</v>
      </c>
      <c r="L25" s="21">
        <f t="shared" si="112"/>
        <v>4.7357760603328494</v>
      </c>
      <c r="M25" s="25"/>
      <c r="N25" s="20">
        <f t="shared" si="113"/>
        <v>10</v>
      </c>
      <c r="O25" s="20">
        <f t="shared" si="114"/>
        <v>1.06465084371654E-2</v>
      </c>
      <c r="P25" s="20">
        <f t="shared" si="115"/>
        <v>-8.552113334771877E-3</v>
      </c>
      <c r="Q25" s="22">
        <f t="shared" si="116"/>
        <v>1.0693134692161488E-2</v>
      </c>
      <c r="R25" s="21">
        <f t="shared" si="117"/>
        <v>1.000009528703083</v>
      </c>
      <c r="S25" s="20">
        <f t="shared" si="118"/>
        <v>9.9315585613293802</v>
      </c>
      <c r="T25" s="20">
        <f t="shared" si="119"/>
        <v>-1.1558637881159528</v>
      </c>
      <c r="U25" s="20">
        <f t="shared" si="120"/>
        <v>0.16483504004376789</v>
      </c>
      <c r="V25" s="25"/>
      <c r="W25" s="44">
        <v>170</v>
      </c>
      <c r="X25" s="44">
        <v>7.01</v>
      </c>
      <c r="Y25" s="20">
        <v>171.65</v>
      </c>
      <c r="Z25" s="20">
        <f t="shared" si="121"/>
        <v>169.71857622439728</v>
      </c>
      <c r="AA25" s="20">
        <f t="shared" si="122"/>
        <v>-64.178576224397275</v>
      </c>
      <c r="AB25" s="20">
        <f t="shared" si="123"/>
        <v>-6.7905159677040334</v>
      </c>
      <c r="AC25" s="20">
        <f t="shared" si="124"/>
        <v>0.72506214434468219</v>
      </c>
      <c r="AD25" s="20">
        <f t="shared" si="125"/>
        <v>6505337.5994840311</v>
      </c>
      <c r="AE25" s="20">
        <f t="shared" si="126"/>
        <v>2213722.0550621436</v>
      </c>
      <c r="AF25" s="21">
        <f t="shared" si="127"/>
        <v>6.829115771518679</v>
      </c>
      <c r="AG25" s="21">
        <f t="shared" si="128"/>
        <v>173.90529464121715</v>
      </c>
      <c r="AH25" s="21">
        <f t="shared" si="129"/>
        <v>4.7357760603328494</v>
      </c>
      <c r="AI25" s="25"/>
      <c r="AJ25" s="20">
        <f t="shared" si="130"/>
        <v>10</v>
      </c>
      <c r="AK25" s="20">
        <f t="shared" si="131"/>
        <v>1.06465084371654E-2</v>
      </c>
      <c r="AL25" s="20">
        <f t="shared" si="132"/>
        <v>-8.552113334771877E-3</v>
      </c>
      <c r="AM25" s="23">
        <f t="shared" si="133"/>
        <v>1.0693134692161488E-2</v>
      </c>
      <c r="AN25" s="44">
        <f t="shared" si="134"/>
        <v>1.000009528703083</v>
      </c>
      <c r="AO25" s="23">
        <f t="shared" si="135"/>
        <v>9.9315585613293802</v>
      </c>
      <c r="AP25" s="23">
        <f t="shared" si="136"/>
        <v>-1.1558637881159528</v>
      </c>
      <c r="AQ25" s="23">
        <f t="shared" si="137"/>
        <v>0.16483504004376789</v>
      </c>
      <c r="AR25" s="44">
        <f t="shared" si="138"/>
        <v>0.62603655767158384</v>
      </c>
      <c r="AS25" s="25"/>
      <c r="AT25" s="20">
        <f t="shared" si="139"/>
        <v>0</v>
      </c>
      <c r="AU25" s="20">
        <f t="shared" si="140"/>
        <v>0</v>
      </c>
      <c r="AV25" s="20">
        <f t="shared" si="141"/>
        <v>0</v>
      </c>
      <c r="AX25" s="18"/>
      <c r="AY25" s="18"/>
      <c r="AZ25" s="18"/>
      <c r="BA25" s="125"/>
      <c r="BB25" s="125"/>
      <c r="BC25" s="126"/>
      <c r="BD25" s="122"/>
      <c r="BE25" s="30" t="s">
        <v>120</v>
      </c>
    </row>
    <row r="26" spans="1:57" x14ac:dyDescent="0.4">
      <c r="A26" s="44">
        <v>180</v>
      </c>
      <c r="B26" s="44">
        <v>7.88</v>
      </c>
      <c r="C26" s="20">
        <v>171.82</v>
      </c>
      <c r="D26" s="24">
        <f t="shared" si="104"/>
        <v>179.63417809468339</v>
      </c>
      <c r="E26" s="24">
        <f t="shared" si="105"/>
        <v>-74.094178094683386</v>
      </c>
      <c r="F26" s="24">
        <f t="shared" si="106"/>
        <v>-8.0728045681734617</v>
      </c>
      <c r="G26" s="24">
        <f t="shared" si="107"/>
        <v>0.91121505988352869</v>
      </c>
      <c r="H26" s="20">
        <f t="shared" si="108"/>
        <v>6505336.3171954304</v>
      </c>
      <c r="I26" s="20">
        <f t="shared" si="109"/>
        <v>2213722.2412150591</v>
      </c>
      <c r="J26" s="21">
        <f t="shared" si="110"/>
        <v>8.1240683454338836</v>
      </c>
      <c r="K26" s="21">
        <f t="shared" si="111"/>
        <v>173.56001608237264</v>
      </c>
      <c r="L26" s="21">
        <f t="shared" si="112"/>
        <v>5.5984093295818695</v>
      </c>
      <c r="M26" s="25"/>
      <c r="N26" s="20">
        <f t="shared" si="113"/>
        <v>10</v>
      </c>
      <c r="O26" s="20">
        <f t="shared" si="114"/>
        <v>1.5184364492350669E-2</v>
      </c>
      <c r="P26" s="20">
        <f t="shared" si="115"/>
        <v>2.9670597283901418E-3</v>
      </c>
      <c r="Q26" s="22">
        <f t="shared" si="116"/>
        <v>1.5189214226704495E-2</v>
      </c>
      <c r="R26" s="21">
        <f t="shared" si="117"/>
        <v>1.0000192264626468</v>
      </c>
      <c r="S26" s="20">
        <f t="shared" si="118"/>
        <v>9.9156018702860997</v>
      </c>
      <c r="T26" s="20">
        <f t="shared" si="119"/>
        <v>-1.2822886004694276</v>
      </c>
      <c r="U26" s="20">
        <f t="shared" si="120"/>
        <v>0.18615291553884644</v>
      </c>
      <c r="V26" s="25"/>
      <c r="W26" s="44">
        <v>180</v>
      </c>
      <c r="X26" s="44">
        <v>7.88</v>
      </c>
      <c r="Y26" s="20">
        <v>171.82</v>
      </c>
      <c r="Z26" s="20">
        <f t="shared" si="121"/>
        <v>179.63417809468339</v>
      </c>
      <c r="AA26" s="20">
        <f t="shared" si="122"/>
        <v>-74.094178094683386</v>
      </c>
      <c r="AB26" s="20">
        <f t="shared" si="123"/>
        <v>-8.0728045681734617</v>
      </c>
      <c r="AC26" s="20">
        <f t="shared" si="124"/>
        <v>0.91121505988352869</v>
      </c>
      <c r="AD26" s="20">
        <f t="shared" si="125"/>
        <v>6505336.3171954304</v>
      </c>
      <c r="AE26" s="20">
        <f t="shared" si="126"/>
        <v>2213722.2412150591</v>
      </c>
      <c r="AF26" s="21">
        <f t="shared" si="127"/>
        <v>8.1240683454338836</v>
      </c>
      <c r="AG26" s="21">
        <f t="shared" si="128"/>
        <v>173.56001608237264</v>
      </c>
      <c r="AH26" s="21">
        <f t="shared" si="129"/>
        <v>5.5984093295818695</v>
      </c>
      <c r="AI26" s="25"/>
      <c r="AJ26" s="20">
        <f t="shared" si="130"/>
        <v>10</v>
      </c>
      <c r="AK26" s="20">
        <f t="shared" si="131"/>
        <v>1.5184364492350669E-2</v>
      </c>
      <c r="AL26" s="20">
        <f t="shared" si="132"/>
        <v>2.9670597283901418E-3</v>
      </c>
      <c r="AM26" s="23">
        <f t="shared" si="133"/>
        <v>1.5189214226704495E-2</v>
      </c>
      <c r="AN26" s="44">
        <f t="shared" si="134"/>
        <v>1.0000192264626468</v>
      </c>
      <c r="AO26" s="23">
        <f t="shared" si="135"/>
        <v>9.9156018702860997</v>
      </c>
      <c r="AP26" s="23">
        <f t="shared" si="136"/>
        <v>-1.2822886004694276</v>
      </c>
      <c r="AQ26" s="23">
        <f t="shared" si="137"/>
        <v>0.18615291553884644</v>
      </c>
      <c r="AR26" s="44">
        <f t="shared" si="138"/>
        <v>0.88249267933657205</v>
      </c>
      <c r="AS26" s="25"/>
      <c r="AT26" s="20">
        <f t="shared" si="139"/>
        <v>0</v>
      </c>
      <c r="AU26" s="20">
        <f t="shared" si="140"/>
        <v>0</v>
      </c>
      <c r="AV26" s="20">
        <f t="shared" si="141"/>
        <v>0</v>
      </c>
      <c r="AX26" s="18"/>
      <c r="AY26" s="18"/>
      <c r="AZ26" s="18"/>
      <c r="BA26" s="125"/>
      <c r="BB26" s="125"/>
      <c r="BC26" s="126"/>
      <c r="BD26" s="122"/>
      <c r="BE26" s="30" t="s">
        <v>120</v>
      </c>
    </row>
    <row r="27" spans="1:57" x14ac:dyDescent="0.4">
      <c r="A27" s="44">
        <v>190</v>
      </c>
      <c r="B27" s="44">
        <v>8.5399999999999991</v>
      </c>
      <c r="C27" s="20">
        <v>171.99</v>
      </c>
      <c r="D27" s="24">
        <f t="shared" si="104"/>
        <v>189.53163674505217</v>
      </c>
      <c r="E27" s="24">
        <f t="shared" si="105"/>
        <v>-83.991636745052162</v>
      </c>
      <c r="F27" s="24">
        <f t="shared" si="106"/>
        <v>-9.4865950954608458</v>
      </c>
      <c r="G27" s="24">
        <f t="shared" si="107"/>
        <v>1.1122159535203091</v>
      </c>
      <c r="H27" s="20">
        <f t="shared" si="108"/>
        <v>6505334.9034049027</v>
      </c>
      <c r="I27" s="20">
        <f t="shared" si="109"/>
        <v>2213722.4422159526</v>
      </c>
      <c r="J27" s="21">
        <f t="shared" si="110"/>
        <v>9.5515711185378755</v>
      </c>
      <c r="K27" s="21">
        <f t="shared" si="111"/>
        <v>173.31312368239705</v>
      </c>
      <c r="L27" s="21">
        <f t="shared" si="112"/>
        <v>6.5522348227789795</v>
      </c>
      <c r="M27" s="25"/>
      <c r="N27" s="20">
        <f t="shared" si="113"/>
        <v>10</v>
      </c>
      <c r="O27" s="20">
        <f t="shared" si="114"/>
        <v>1.1519173063162563E-2</v>
      </c>
      <c r="P27" s="20">
        <f t="shared" si="115"/>
        <v>2.9670597283906379E-3</v>
      </c>
      <c r="Q27" s="22">
        <f t="shared" si="116"/>
        <v>1.1526950268661462E-2</v>
      </c>
      <c r="R27" s="21">
        <f t="shared" si="117"/>
        <v>1.000011072695665</v>
      </c>
      <c r="S27" s="20">
        <f t="shared" si="118"/>
        <v>9.8974586503687707</v>
      </c>
      <c r="T27" s="20">
        <f t="shared" si="119"/>
        <v>-1.4137905272873841</v>
      </c>
      <c r="U27" s="20">
        <f t="shared" si="120"/>
        <v>0.20100089363678034</v>
      </c>
      <c r="V27" s="25"/>
      <c r="W27" s="44">
        <v>190</v>
      </c>
      <c r="X27" s="44">
        <v>8.5399999999999991</v>
      </c>
      <c r="Y27" s="20">
        <v>171.99</v>
      </c>
      <c r="Z27" s="20">
        <f t="shared" si="121"/>
        <v>189.53163674505217</v>
      </c>
      <c r="AA27" s="20">
        <f t="shared" si="122"/>
        <v>-83.991636745052162</v>
      </c>
      <c r="AB27" s="20">
        <f t="shared" si="123"/>
        <v>-9.4865950954608458</v>
      </c>
      <c r="AC27" s="20">
        <f t="shared" si="124"/>
        <v>1.1122159535203091</v>
      </c>
      <c r="AD27" s="20">
        <f t="shared" si="125"/>
        <v>6505334.9034049027</v>
      </c>
      <c r="AE27" s="20">
        <f t="shared" si="126"/>
        <v>2213722.4422159526</v>
      </c>
      <c r="AF27" s="21">
        <f t="shared" si="127"/>
        <v>9.5515711185378755</v>
      </c>
      <c r="AG27" s="21">
        <f t="shared" si="128"/>
        <v>173.31312368239705</v>
      </c>
      <c r="AH27" s="21">
        <f t="shared" si="129"/>
        <v>6.5522348227789795</v>
      </c>
      <c r="AI27" s="25"/>
      <c r="AJ27" s="20">
        <f t="shared" si="130"/>
        <v>10</v>
      </c>
      <c r="AK27" s="20">
        <f t="shared" si="131"/>
        <v>1.1519173063162563E-2</v>
      </c>
      <c r="AL27" s="20">
        <f t="shared" si="132"/>
        <v>2.9670597283906379E-3</v>
      </c>
      <c r="AM27" s="23">
        <f t="shared" si="133"/>
        <v>1.1526950268661462E-2</v>
      </c>
      <c r="AN27" s="44">
        <f t="shared" si="134"/>
        <v>1.000011072695665</v>
      </c>
      <c r="AO27" s="23">
        <f t="shared" si="135"/>
        <v>9.8974586503687707</v>
      </c>
      <c r="AP27" s="23">
        <f t="shared" si="136"/>
        <v>-1.4137905272873841</v>
      </c>
      <c r="AQ27" s="23">
        <f t="shared" si="137"/>
        <v>0.20100089363678034</v>
      </c>
      <c r="AR27" s="44">
        <f t="shared" si="138"/>
        <v>0.67802180193379047</v>
      </c>
      <c r="AS27" s="25"/>
      <c r="AT27" s="20">
        <f t="shared" si="139"/>
        <v>0</v>
      </c>
      <c r="AU27" s="20">
        <f t="shared" si="140"/>
        <v>0</v>
      </c>
      <c r="AV27" s="20">
        <f t="shared" si="141"/>
        <v>0</v>
      </c>
      <c r="AX27" s="18"/>
      <c r="AY27" s="18"/>
      <c r="AZ27" s="18"/>
      <c r="BA27" s="125"/>
      <c r="BB27" s="125"/>
      <c r="BC27" s="126"/>
      <c r="BD27" s="122"/>
      <c r="BE27" s="30" t="s">
        <v>120</v>
      </c>
    </row>
    <row r="28" spans="1:57" x14ac:dyDescent="0.4">
      <c r="A28" s="44">
        <v>200</v>
      </c>
      <c r="B28" s="44">
        <v>9.2200000000000006</v>
      </c>
      <c r="C28" s="20">
        <v>172.07</v>
      </c>
      <c r="D28" s="24">
        <f t="shared" si="104"/>
        <v>199.41171689409882</v>
      </c>
      <c r="E28" s="24">
        <f t="shared" si="105"/>
        <v>-93.87171689409881</v>
      </c>
      <c r="F28" s="24">
        <f t="shared" si="106"/>
        <v>-11.015336102606387</v>
      </c>
      <c r="G28" s="24">
        <f t="shared" si="107"/>
        <v>1.3262089627017113</v>
      </c>
      <c r="H28" s="20">
        <f t="shared" si="108"/>
        <v>6505333.3746638959</v>
      </c>
      <c r="I28" s="20">
        <f t="shared" si="109"/>
        <v>2213722.6562089617</v>
      </c>
      <c r="J28" s="21">
        <f t="shared" si="110"/>
        <v>11.094884391742621</v>
      </c>
      <c r="K28" s="21">
        <f t="shared" si="111"/>
        <v>173.1348269728548</v>
      </c>
      <c r="L28" s="21">
        <f t="shared" si="112"/>
        <v>7.5857663214095874</v>
      </c>
      <c r="M28" s="25"/>
      <c r="N28" s="20">
        <f t="shared" si="113"/>
        <v>10</v>
      </c>
      <c r="O28" s="20">
        <f t="shared" si="114"/>
        <v>1.1868238913561467E-2</v>
      </c>
      <c r="P28" s="20">
        <f t="shared" si="115"/>
        <v>1.3962634015951859E-3</v>
      </c>
      <c r="Q28" s="22">
        <f t="shared" si="116"/>
        <v>1.187019303302117E-2</v>
      </c>
      <c r="R28" s="21">
        <f t="shared" si="117"/>
        <v>1.000011741955666</v>
      </c>
      <c r="S28" s="20">
        <f t="shared" si="118"/>
        <v>9.8800801490466608</v>
      </c>
      <c r="T28" s="20">
        <f t="shared" si="119"/>
        <v>-1.5287410071455418</v>
      </c>
      <c r="U28" s="20">
        <f t="shared" si="120"/>
        <v>0.21399300918140224</v>
      </c>
      <c r="V28" s="25"/>
      <c r="W28" s="44">
        <v>200</v>
      </c>
      <c r="X28" s="44">
        <v>9.2200000000000006</v>
      </c>
      <c r="Y28" s="20">
        <v>172.07</v>
      </c>
      <c r="Z28" s="20">
        <f t="shared" si="121"/>
        <v>199.41171689409882</v>
      </c>
      <c r="AA28" s="20">
        <f t="shared" si="122"/>
        <v>-93.87171689409881</v>
      </c>
      <c r="AB28" s="20">
        <f t="shared" si="123"/>
        <v>-11.015336102606387</v>
      </c>
      <c r="AC28" s="20">
        <f t="shared" si="124"/>
        <v>1.3262089627017113</v>
      </c>
      <c r="AD28" s="20">
        <f t="shared" si="125"/>
        <v>6505333.3746638959</v>
      </c>
      <c r="AE28" s="20">
        <f t="shared" si="126"/>
        <v>2213722.6562089617</v>
      </c>
      <c r="AF28" s="21">
        <f t="shared" si="127"/>
        <v>11.094884391742621</v>
      </c>
      <c r="AG28" s="21">
        <f t="shared" si="128"/>
        <v>173.1348269728548</v>
      </c>
      <c r="AH28" s="21">
        <f t="shared" si="129"/>
        <v>7.5857663214095874</v>
      </c>
      <c r="AI28" s="25"/>
      <c r="AJ28" s="20">
        <f t="shared" si="130"/>
        <v>10</v>
      </c>
      <c r="AK28" s="20">
        <f t="shared" si="131"/>
        <v>1.1868238913561467E-2</v>
      </c>
      <c r="AL28" s="20">
        <f t="shared" si="132"/>
        <v>1.3962634015951859E-3</v>
      </c>
      <c r="AM28" s="23">
        <f t="shared" si="133"/>
        <v>1.187019303302117E-2</v>
      </c>
      <c r="AN28" s="44">
        <f t="shared" si="134"/>
        <v>1.000011741955666</v>
      </c>
      <c r="AO28" s="23">
        <f t="shared" si="135"/>
        <v>9.8800801490466608</v>
      </c>
      <c r="AP28" s="23">
        <f t="shared" si="136"/>
        <v>-1.5287410071455418</v>
      </c>
      <c r="AQ28" s="23">
        <f t="shared" si="137"/>
        <v>0.21399300918140224</v>
      </c>
      <c r="AR28" s="44">
        <f t="shared" si="138"/>
        <v>0.68080035979642695</v>
      </c>
      <c r="AS28" s="25"/>
      <c r="AT28" s="20">
        <f t="shared" si="139"/>
        <v>0</v>
      </c>
      <c r="AU28" s="20">
        <f t="shared" si="140"/>
        <v>0</v>
      </c>
      <c r="AV28" s="20">
        <f t="shared" si="141"/>
        <v>0</v>
      </c>
      <c r="AX28" s="18"/>
      <c r="AY28" s="18"/>
      <c r="AZ28" s="18"/>
      <c r="BA28" s="125"/>
      <c r="BB28" s="125"/>
      <c r="BC28" s="126"/>
      <c r="BD28" s="122"/>
      <c r="BE28" s="30" t="s">
        <v>120</v>
      </c>
    </row>
    <row r="29" spans="1:57" x14ac:dyDescent="0.4">
      <c r="A29" s="44">
        <v>210</v>
      </c>
      <c r="B29" s="44">
        <v>9.76</v>
      </c>
      <c r="C29" s="20">
        <v>171.9</v>
      </c>
      <c r="D29" s="24">
        <f t="shared" si="104"/>
        <v>209.2748245137474</v>
      </c>
      <c r="E29" s="24">
        <f t="shared" si="105"/>
        <v>-103.7348245137474</v>
      </c>
      <c r="F29" s="24">
        <f t="shared" si="106"/>
        <v>-12.647967626138591</v>
      </c>
      <c r="G29" s="24">
        <f t="shared" si="107"/>
        <v>1.5561658734614616</v>
      </c>
      <c r="H29" s="20">
        <f t="shared" si="108"/>
        <v>6505331.7420323724</v>
      </c>
      <c r="I29" s="20">
        <f t="shared" si="109"/>
        <v>2213722.8861658727</v>
      </c>
      <c r="J29" s="21">
        <f t="shared" si="110"/>
        <v>12.743340900155498</v>
      </c>
      <c r="K29" s="21">
        <f t="shared" si="111"/>
        <v>172.98576101489476</v>
      </c>
      <c r="L29" s="21">
        <f t="shared" si="112"/>
        <v>8.6886211746741449</v>
      </c>
      <c r="M29" s="25"/>
      <c r="N29" s="20">
        <f t="shared" si="113"/>
        <v>10</v>
      </c>
      <c r="O29" s="20">
        <f t="shared" si="114"/>
        <v>9.4247779607693639E-3</v>
      </c>
      <c r="P29" s="20">
        <f t="shared" si="115"/>
        <v>-2.9670597283901418E-3</v>
      </c>
      <c r="Q29" s="22">
        <f t="shared" si="116"/>
        <v>9.4374551429856623E-3</v>
      </c>
      <c r="R29" s="21">
        <f t="shared" si="117"/>
        <v>1.0000074221960709</v>
      </c>
      <c r="S29" s="20">
        <f t="shared" si="118"/>
        <v>9.8631076196485754</v>
      </c>
      <c r="T29" s="20">
        <f t="shared" si="119"/>
        <v>-1.6326315235322044</v>
      </c>
      <c r="U29" s="20">
        <f t="shared" si="120"/>
        <v>0.22995691075975033</v>
      </c>
      <c r="V29" s="25"/>
      <c r="W29" s="44">
        <v>210</v>
      </c>
      <c r="X29" s="44">
        <v>9.76</v>
      </c>
      <c r="Y29" s="20">
        <v>171.9</v>
      </c>
      <c r="Z29" s="20">
        <f t="shared" si="121"/>
        <v>209.2748245137474</v>
      </c>
      <c r="AA29" s="20">
        <f t="shared" si="122"/>
        <v>-103.7348245137474</v>
      </c>
      <c r="AB29" s="20">
        <f t="shared" si="123"/>
        <v>-12.647967626138591</v>
      </c>
      <c r="AC29" s="20">
        <f t="shared" si="124"/>
        <v>1.5561658734614616</v>
      </c>
      <c r="AD29" s="20">
        <f t="shared" si="125"/>
        <v>6505331.7420323724</v>
      </c>
      <c r="AE29" s="20">
        <f t="shared" si="126"/>
        <v>2213722.8861658727</v>
      </c>
      <c r="AF29" s="21">
        <f t="shared" si="127"/>
        <v>12.743340900155498</v>
      </c>
      <c r="AG29" s="21">
        <f t="shared" si="128"/>
        <v>172.98576101489476</v>
      </c>
      <c r="AH29" s="21">
        <f t="shared" si="129"/>
        <v>8.6886211746741449</v>
      </c>
      <c r="AI29" s="25"/>
      <c r="AJ29" s="20">
        <f t="shared" si="130"/>
        <v>10</v>
      </c>
      <c r="AK29" s="20">
        <f t="shared" si="131"/>
        <v>9.4247779607693639E-3</v>
      </c>
      <c r="AL29" s="20">
        <f t="shared" si="132"/>
        <v>-2.9670597283901418E-3</v>
      </c>
      <c r="AM29" s="23">
        <f t="shared" si="133"/>
        <v>9.4374551429856623E-3</v>
      </c>
      <c r="AN29" s="44">
        <f t="shared" si="134"/>
        <v>1.0000074221960709</v>
      </c>
      <c r="AO29" s="23">
        <f t="shared" si="135"/>
        <v>9.8631076196485754</v>
      </c>
      <c r="AP29" s="23">
        <f t="shared" si="136"/>
        <v>-1.6326315235322044</v>
      </c>
      <c r="AQ29" s="23">
        <f t="shared" si="137"/>
        <v>0.22995691075975033</v>
      </c>
      <c r="AR29" s="44">
        <f t="shared" si="138"/>
        <v>0.53811686829905381</v>
      </c>
      <c r="AS29" s="25"/>
      <c r="AT29" s="20">
        <f t="shared" si="139"/>
        <v>0</v>
      </c>
      <c r="AU29" s="20">
        <f t="shared" si="140"/>
        <v>0</v>
      </c>
      <c r="AV29" s="20">
        <f t="shared" si="141"/>
        <v>0</v>
      </c>
      <c r="AX29" s="18"/>
      <c r="AY29" s="18"/>
      <c r="AZ29" s="18"/>
      <c r="BA29" s="125"/>
      <c r="BB29" s="125"/>
      <c r="BC29" s="126"/>
      <c r="BD29" s="122"/>
      <c r="BE29" s="30" t="s">
        <v>120</v>
      </c>
    </row>
    <row r="30" spans="1:57" x14ac:dyDescent="0.4">
      <c r="A30" s="44">
        <v>220</v>
      </c>
      <c r="B30" s="44">
        <v>10.45</v>
      </c>
      <c r="C30" s="20">
        <v>173.78</v>
      </c>
      <c r="D30" s="24">
        <f t="shared" si="104"/>
        <v>219.11967090595937</v>
      </c>
      <c r="E30" s="24">
        <f t="shared" si="105"/>
        <v>-113.57967090595936</v>
      </c>
      <c r="F30" s="24">
        <f t="shared" si="106"/>
        <v>-14.38869337265635</v>
      </c>
      <c r="G30" s="24">
        <f t="shared" si="107"/>
        <v>1.7738559750051521</v>
      </c>
      <c r="H30" s="20">
        <f t="shared" si="108"/>
        <v>6505330.001306626</v>
      </c>
      <c r="I30" s="20">
        <f t="shared" si="109"/>
        <v>2213723.103855974</v>
      </c>
      <c r="J30" s="21">
        <f t="shared" si="110"/>
        <v>14.497622632431369</v>
      </c>
      <c r="K30" s="21">
        <f t="shared" si="111"/>
        <v>172.97196667172682</v>
      </c>
      <c r="L30" s="21">
        <f t="shared" si="112"/>
        <v>9.8821659597645173</v>
      </c>
      <c r="M30" s="25"/>
      <c r="N30" s="20">
        <f t="shared" si="113"/>
        <v>10</v>
      </c>
      <c r="O30" s="20">
        <f t="shared" si="114"/>
        <v>1.2042771838760865E-2</v>
      </c>
      <c r="P30" s="20">
        <f t="shared" si="115"/>
        <v>3.2812189937493318E-2</v>
      </c>
      <c r="Q30" s="22">
        <f t="shared" si="116"/>
        <v>1.3346539618418474E-2</v>
      </c>
      <c r="R30" s="21">
        <f t="shared" si="117"/>
        <v>1.0000148444410732</v>
      </c>
      <c r="S30" s="20">
        <f t="shared" si="118"/>
        <v>9.8448463922119771</v>
      </c>
      <c r="T30" s="20">
        <f t="shared" si="119"/>
        <v>-1.7407257465177584</v>
      </c>
      <c r="U30" s="20">
        <f t="shared" si="120"/>
        <v>0.21769010154369059</v>
      </c>
      <c r="V30" s="25"/>
      <c r="W30" s="44">
        <v>220</v>
      </c>
      <c r="X30" s="44">
        <v>10.45</v>
      </c>
      <c r="Y30" s="20">
        <v>173.78</v>
      </c>
      <c r="Z30" s="20">
        <f t="shared" si="121"/>
        <v>219.11967090595937</v>
      </c>
      <c r="AA30" s="20">
        <f t="shared" si="122"/>
        <v>-113.57967090595936</v>
      </c>
      <c r="AB30" s="20">
        <f t="shared" si="123"/>
        <v>-14.38869337265635</v>
      </c>
      <c r="AC30" s="20">
        <f t="shared" si="124"/>
        <v>1.7738559750051521</v>
      </c>
      <c r="AD30" s="20">
        <f t="shared" si="125"/>
        <v>6505330.001306626</v>
      </c>
      <c r="AE30" s="20">
        <f t="shared" si="126"/>
        <v>2213723.103855974</v>
      </c>
      <c r="AF30" s="21">
        <f t="shared" si="127"/>
        <v>14.497622632431369</v>
      </c>
      <c r="AG30" s="21">
        <f t="shared" si="128"/>
        <v>172.97196667172682</v>
      </c>
      <c r="AH30" s="21">
        <f t="shared" si="129"/>
        <v>9.8821659597645173</v>
      </c>
      <c r="AI30" s="25"/>
      <c r="AJ30" s="20">
        <f t="shared" si="130"/>
        <v>10</v>
      </c>
      <c r="AK30" s="20">
        <f t="shared" si="131"/>
        <v>1.2042771838760865E-2</v>
      </c>
      <c r="AL30" s="20">
        <f t="shared" si="132"/>
        <v>3.2812189937493318E-2</v>
      </c>
      <c r="AM30" s="23">
        <f t="shared" si="133"/>
        <v>1.3346539618418474E-2</v>
      </c>
      <c r="AN30" s="44">
        <f t="shared" si="134"/>
        <v>1.0000148444410732</v>
      </c>
      <c r="AO30" s="23">
        <f t="shared" si="135"/>
        <v>9.8448463922119771</v>
      </c>
      <c r="AP30" s="23">
        <f t="shared" si="136"/>
        <v>-1.7407257465177584</v>
      </c>
      <c r="AQ30" s="23">
        <f t="shared" si="137"/>
        <v>0.21769010154369059</v>
      </c>
      <c r="AR30" s="44">
        <f t="shared" si="138"/>
        <v>1.2276378342589276</v>
      </c>
      <c r="AS30" s="25"/>
      <c r="AT30" s="20">
        <f t="shared" si="139"/>
        <v>0</v>
      </c>
      <c r="AU30" s="20">
        <f t="shared" si="140"/>
        <v>0</v>
      </c>
      <c r="AV30" s="20">
        <f t="shared" si="141"/>
        <v>0</v>
      </c>
      <c r="AX30" s="18"/>
      <c r="AY30" s="18"/>
      <c r="AZ30" s="18"/>
      <c r="BA30" s="125"/>
      <c r="BB30" s="125"/>
      <c r="BC30" s="126"/>
      <c r="BD30" s="122"/>
      <c r="BE30" s="30" t="s">
        <v>120</v>
      </c>
    </row>
    <row r="31" spans="1:57" x14ac:dyDescent="0.4">
      <c r="A31" s="44">
        <v>230</v>
      </c>
      <c r="B31" s="44">
        <v>11.33</v>
      </c>
      <c r="C31" s="20">
        <v>175.37</v>
      </c>
      <c r="D31" s="24">
        <f t="shared" si="104"/>
        <v>228.9395138535273</v>
      </c>
      <c r="E31" s="24">
        <f t="shared" si="105"/>
        <v>-123.3995138535273</v>
      </c>
      <c r="F31" s="24">
        <f t="shared" si="106"/>
        <v>-16.269375353939903</v>
      </c>
      <c r="G31" s="24">
        <f t="shared" si="107"/>
        <v>1.9514096829384306</v>
      </c>
      <c r="H31" s="20">
        <f t="shared" si="108"/>
        <v>6505328.1206246447</v>
      </c>
      <c r="I31" s="20">
        <f t="shared" si="109"/>
        <v>2213723.2814096818</v>
      </c>
      <c r="J31" s="21">
        <f t="shared" si="110"/>
        <v>16.385987127971664</v>
      </c>
      <c r="K31" s="21">
        <f t="shared" si="111"/>
        <v>173.1604044645791</v>
      </c>
      <c r="L31" s="21">
        <f t="shared" si="112"/>
        <v>11.208722617287359</v>
      </c>
      <c r="M31" s="25"/>
      <c r="N31" s="20">
        <f t="shared" si="113"/>
        <v>10</v>
      </c>
      <c r="O31" s="20">
        <f t="shared" si="114"/>
        <v>1.5358897417550114E-2</v>
      </c>
      <c r="P31" s="20">
        <f t="shared" si="115"/>
        <v>2.77507351067099E-2</v>
      </c>
      <c r="Q31" s="22">
        <f t="shared" si="116"/>
        <v>1.6227644699455146E-2</v>
      </c>
      <c r="R31" s="21">
        <f t="shared" si="117"/>
        <v>1.0000219452822738</v>
      </c>
      <c r="S31" s="20">
        <f t="shared" si="118"/>
        <v>9.8198429475679383</v>
      </c>
      <c r="T31" s="20">
        <f t="shared" si="119"/>
        <v>-1.8806819812835536</v>
      </c>
      <c r="U31" s="20">
        <f t="shared" si="120"/>
        <v>0.17755370793327843</v>
      </c>
      <c r="V31" s="25"/>
      <c r="W31" s="44">
        <v>230</v>
      </c>
      <c r="X31" s="44">
        <v>11.33</v>
      </c>
      <c r="Y31" s="20">
        <v>175.37</v>
      </c>
      <c r="Z31" s="20">
        <f t="shared" si="121"/>
        <v>228.9395138535273</v>
      </c>
      <c r="AA31" s="20">
        <f t="shared" si="122"/>
        <v>-123.3995138535273</v>
      </c>
      <c r="AB31" s="20">
        <f t="shared" si="123"/>
        <v>-16.269375353939903</v>
      </c>
      <c r="AC31" s="20">
        <f t="shared" si="124"/>
        <v>1.9514096829384306</v>
      </c>
      <c r="AD31" s="20">
        <f t="shared" si="125"/>
        <v>6505328.1206246447</v>
      </c>
      <c r="AE31" s="20">
        <f t="shared" si="126"/>
        <v>2213723.2814096818</v>
      </c>
      <c r="AF31" s="21">
        <f t="shared" si="127"/>
        <v>16.385987127971664</v>
      </c>
      <c r="AG31" s="21">
        <f t="shared" si="128"/>
        <v>173.1604044645791</v>
      </c>
      <c r="AH31" s="21">
        <f t="shared" si="129"/>
        <v>11.208722617287359</v>
      </c>
      <c r="AI31" s="25"/>
      <c r="AJ31" s="20">
        <f t="shared" si="130"/>
        <v>10</v>
      </c>
      <c r="AK31" s="20">
        <f t="shared" si="131"/>
        <v>1.5358897417550114E-2</v>
      </c>
      <c r="AL31" s="20">
        <f t="shared" si="132"/>
        <v>2.77507351067099E-2</v>
      </c>
      <c r="AM31" s="23">
        <f t="shared" si="133"/>
        <v>1.6227644699455146E-2</v>
      </c>
      <c r="AN31" s="44">
        <f t="shared" si="134"/>
        <v>1.0000219452822738</v>
      </c>
      <c r="AO31" s="23">
        <f t="shared" si="135"/>
        <v>9.8198429475679383</v>
      </c>
      <c r="AP31" s="23">
        <f t="shared" si="136"/>
        <v>-1.8806819812835536</v>
      </c>
      <c r="AQ31" s="23">
        <f t="shared" si="137"/>
        <v>0.17755370793327843</v>
      </c>
      <c r="AR31" s="44">
        <f t="shared" si="138"/>
        <v>1.8932808285296001</v>
      </c>
      <c r="AS31" s="25"/>
      <c r="AT31" s="20">
        <f t="shared" si="139"/>
        <v>0</v>
      </c>
      <c r="AU31" s="20">
        <f t="shared" si="140"/>
        <v>0</v>
      </c>
      <c r="AV31" s="20">
        <f t="shared" si="141"/>
        <v>0</v>
      </c>
      <c r="AX31" s="18"/>
      <c r="AY31" s="18"/>
      <c r="AZ31" s="18"/>
      <c r="BA31" s="125"/>
      <c r="BB31" s="125"/>
      <c r="BC31" s="126"/>
      <c r="BD31" s="122"/>
      <c r="BE31" s="30" t="s">
        <v>120</v>
      </c>
    </row>
    <row r="32" spans="1:57" x14ac:dyDescent="0.4">
      <c r="A32" s="44">
        <v>240</v>
      </c>
      <c r="B32" s="44">
        <v>12.11</v>
      </c>
      <c r="C32" s="20">
        <v>175.84</v>
      </c>
      <c r="D32" s="24">
        <f t="shared" si="104"/>
        <v>238.7309601545843</v>
      </c>
      <c r="E32" s="24">
        <f t="shared" si="105"/>
        <v>-133.19096015458427</v>
      </c>
      <c r="F32" s="24">
        <f t="shared" si="106"/>
        <v>-18.294681931907562</v>
      </c>
      <c r="G32" s="24">
        <f t="shared" si="107"/>
        <v>2.106796575295161</v>
      </c>
      <c r="H32" s="20">
        <f t="shared" si="108"/>
        <v>6505326.0953180669</v>
      </c>
      <c r="I32" s="20">
        <f t="shared" si="109"/>
        <v>2213723.4367965739</v>
      </c>
      <c r="J32" s="21">
        <f t="shared" si="110"/>
        <v>18.415590644867745</v>
      </c>
      <c r="K32" s="21">
        <f t="shared" si="111"/>
        <v>173.43081480800251</v>
      </c>
      <c r="L32" s="21">
        <f t="shared" si="112"/>
        <v>12.660316697837194</v>
      </c>
      <c r="M32" s="25"/>
      <c r="N32" s="20">
        <f t="shared" si="113"/>
        <v>10</v>
      </c>
      <c r="O32" s="20">
        <f t="shared" si="114"/>
        <v>1.361356816555576E-2</v>
      </c>
      <c r="P32" s="20">
        <f t="shared" si="115"/>
        <v>8.2030474843733294E-3</v>
      </c>
      <c r="Q32" s="22">
        <f t="shared" si="116"/>
        <v>1.3715052767461211E-2</v>
      </c>
      <c r="R32" s="21">
        <f t="shared" si="117"/>
        <v>1.0000156755175618</v>
      </c>
      <c r="S32" s="20">
        <f t="shared" si="118"/>
        <v>9.7914463010570074</v>
      </c>
      <c r="T32" s="20">
        <f t="shared" si="119"/>
        <v>-2.0253065779676587</v>
      </c>
      <c r="U32" s="20">
        <f t="shared" si="120"/>
        <v>0.15538689235673012</v>
      </c>
      <c r="V32" s="25"/>
      <c r="W32" s="44">
        <v>240</v>
      </c>
      <c r="X32" s="44">
        <v>12.11</v>
      </c>
      <c r="Y32" s="20">
        <v>175.84</v>
      </c>
      <c r="Z32" s="20">
        <f t="shared" si="121"/>
        <v>238.7309601545843</v>
      </c>
      <c r="AA32" s="20">
        <f t="shared" si="122"/>
        <v>-133.19096015458427</v>
      </c>
      <c r="AB32" s="20">
        <f t="shared" si="123"/>
        <v>-18.294681931907562</v>
      </c>
      <c r="AC32" s="20">
        <f t="shared" si="124"/>
        <v>2.106796575295161</v>
      </c>
      <c r="AD32" s="20">
        <f t="shared" si="125"/>
        <v>6505326.0953180669</v>
      </c>
      <c r="AE32" s="20">
        <f t="shared" si="126"/>
        <v>2213723.4367965739</v>
      </c>
      <c r="AF32" s="21">
        <f t="shared" si="127"/>
        <v>18.415590644867745</v>
      </c>
      <c r="AG32" s="21">
        <f t="shared" si="128"/>
        <v>173.43081480800251</v>
      </c>
      <c r="AH32" s="21">
        <f t="shared" si="129"/>
        <v>12.660316697837194</v>
      </c>
      <c r="AI32" s="25"/>
      <c r="AJ32" s="20">
        <f t="shared" si="130"/>
        <v>10</v>
      </c>
      <c r="AK32" s="20">
        <f t="shared" si="131"/>
        <v>1.361356816555576E-2</v>
      </c>
      <c r="AL32" s="20">
        <f t="shared" si="132"/>
        <v>8.2030474843733294E-3</v>
      </c>
      <c r="AM32" s="23">
        <f t="shared" si="133"/>
        <v>1.3715052767461211E-2</v>
      </c>
      <c r="AN32" s="44">
        <f t="shared" si="134"/>
        <v>1.0000156755175618</v>
      </c>
      <c r="AO32" s="23">
        <f t="shared" si="135"/>
        <v>9.7914463010570074</v>
      </c>
      <c r="AP32" s="23">
        <f t="shared" si="136"/>
        <v>-2.0253065779676587</v>
      </c>
      <c r="AQ32" s="23">
        <f t="shared" si="137"/>
        <v>0.15538689235673012</v>
      </c>
      <c r="AR32" s="44">
        <f t="shared" si="138"/>
        <v>0.84335743728584556</v>
      </c>
      <c r="AS32" s="25"/>
      <c r="AT32" s="20">
        <f t="shared" si="139"/>
        <v>0</v>
      </c>
      <c r="AU32" s="20">
        <f t="shared" si="140"/>
        <v>0</v>
      </c>
      <c r="AV32" s="20">
        <f t="shared" si="141"/>
        <v>0</v>
      </c>
      <c r="AX32" s="18"/>
      <c r="AY32" s="18"/>
      <c r="AZ32" s="18"/>
      <c r="BA32" s="125"/>
      <c r="BB32" s="125"/>
      <c r="BC32" s="126"/>
      <c r="BD32" s="122"/>
      <c r="BE32" s="30" t="s">
        <v>120</v>
      </c>
    </row>
    <row r="33" spans="1:57" x14ac:dyDescent="0.4">
      <c r="A33" s="44">
        <v>250</v>
      </c>
      <c r="B33" s="44">
        <v>12.96</v>
      </c>
      <c r="C33" s="20">
        <v>175.76</v>
      </c>
      <c r="D33" s="24">
        <f t="shared" si="104"/>
        <v>248.49250680813537</v>
      </c>
      <c r="E33" s="24">
        <f t="shared" si="105"/>
        <v>-142.95250680813535</v>
      </c>
      <c r="F33" s="24">
        <f t="shared" si="106"/>
        <v>-20.459188907468945</v>
      </c>
      <c r="G33" s="24">
        <f t="shared" si="107"/>
        <v>2.265798718787829</v>
      </c>
      <c r="H33" s="20">
        <f t="shared" si="108"/>
        <v>6505323.9308110913</v>
      </c>
      <c r="I33" s="20">
        <f t="shared" si="109"/>
        <v>2213723.5957987173</v>
      </c>
      <c r="J33" s="21">
        <f t="shared" si="110"/>
        <v>20.58427201981068</v>
      </c>
      <c r="K33" s="21">
        <f t="shared" si="111"/>
        <v>173.68040306682855</v>
      </c>
      <c r="L33" s="21">
        <f t="shared" si="112"/>
        <v>14.216220630807571</v>
      </c>
      <c r="M33" s="25"/>
      <c r="N33" s="20">
        <f t="shared" si="113"/>
        <v>10</v>
      </c>
      <c r="O33" s="20">
        <f t="shared" si="114"/>
        <v>1.4835298641951825E-2</v>
      </c>
      <c r="P33" s="20">
        <f t="shared" si="115"/>
        <v>-1.3962634015956819E-3</v>
      </c>
      <c r="Q33" s="22">
        <f t="shared" si="116"/>
        <v>1.4838389897098514E-2</v>
      </c>
      <c r="R33" s="21">
        <f t="shared" si="117"/>
        <v>1.0000183485552228</v>
      </c>
      <c r="S33" s="20">
        <f t="shared" si="118"/>
        <v>9.7615466535510738</v>
      </c>
      <c r="T33" s="20">
        <f t="shared" si="119"/>
        <v>-2.1645069755613844</v>
      </c>
      <c r="U33" s="20">
        <f t="shared" si="120"/>
        <v>0.15900214349266817</v>
      </c>
      <c r="V33" s="25"/>
      <c r="W33" s="44">
        <v>250</v>
      </c>
      <c r="X33" s="44">
        <v>12.96</v>
      </c>
      <c r="Y33" s="20">
        <v>175.76</v>
      </c>
      <c r="Z33" s="20">
        <f t="shared" si="121"/>
        <v>248.49250680813537</v>
      </c>
      <c r="AA33" s="20">
        <f t="shared" si="122"/>
        <v>-142.95250680813535</v>
      </c>
      <c r="AB33" s="20">
        <f t="shared" si="123"/>
        <v>-20.459188907468945</v>
      </c>
      <c r="AC33" s="20">
        <f t="shared" si="124"/>
        <v>2.265798718787829</v>
      </c>
      <c r="AD33" s="20">
        <f t="shared" si="125"/>
        <v>6505323.9308110913</v>
      </c>
      <c r="AE33" s="20">
        <f t="shared" si="126"/>
        <v>2213723.5957987173</v>
      </c>
      <c r="AF33" s="21">
        <f t="shared" si="127"/>
        <v>20.58427201981068</v>
      </c>
      <c r="AG33" s="21">
        <f t="shared" si="128"/>
        <v>173.68040306682855</v>
      </c>
      <c r="AH33" s="21">
        <f t="shared" si="129"/>
        <v>14.216220630807571</v>
      </c>
      <c r="AI33" s="25"/>
      <c r="AJ33" s="20">
        <f t="shared" si="130"/>
        <v>10</v>
      </c>
      <c r="AK33" s="20">
        <f t="shared" si="131"/>
        <v>1.4835298641951825E-2</v>
      </c>
      <c r="AL33" s="20">
        <f t="shared" si="132"/>
        <v>-1.3962634015956819E-3</v>
      </c>
      <c r="AM33" s="23">
        <f t="shared" si="133"/>
        <v>1.4838389897098514E-2</v>
      </c>
      <c r="AN33" s="44">
        <f t="shared" si="134"/>
        <v>1.0000183485552228</v>
      </c>
      <c r="AO33" s="23">
        <f t="shared" si="135"/>
        <v>9.7615466535510738</v>
      </c>
      <c r="AP33" s="23">
        <f t="shared" si="136"/>
        <v>-2.1645069755613844</v>
      </c>
      <c r="AQ33" s="23">
        <f t="shared" si="137"/>
        <v>0.15900214349266817</v>
      </c>
      <c r="AR33" s="44">
        <f t="shared" si="138"/>
        <v>0.84927982975345018</v>
      </c>
      <c r="AS33" s="25"/>
      <c r="AT33" s="20">
        <f t="shared" si="139"/>
        <v>0</v>
      </c>
      <c r="AU33" s="20">
        <f t="shared" si="140"/>
        <v>0</v>
      </c>
      <c r="AV33" s="20">
        <f t="shared" si="141"/>
        <v>0</v>
      </c>
      <c r="AX33" s="18"/>
      <c r="AY33" s="18"/>
      <c r="AZ33" s="18"/>
      <c r="BA33" s="125"/>
      <c r="BB33" s="125"/>
      <c r="BC33" s="126"/>
      <c r="BD33" s="122"/>
      <c r="BE33" s="30" t="s">
        <v>120</v>
      </c>
    </row>
    <row r="34" spans="1:57" x14ac:dyDescent="0.4">
      <c r="A34" s="44">
        <v>260</v>
      </c>
      <c r="B34" s="44">
        <v>13.71</v>
      </c>
      <c r="C34" s="20">
        <v>175.97</v>
      </c>
      <c r="D34" s="24">
        <f t="shared" si="104"/>
        <v>258.22281953577436</v>
      </c>
      <c r="E34" s="24">
        <f t="shared" si="105"/>
        <v>-152.68281953577434</v>
      </c>
      <c r="F34" s="24">
        <f t="shared" si="106"/>
        <v>-22.75961507804336</v>
      </c>
      <c r="G34" s="24">
        <f t="shared" si="107"/>
        <v>2.4319908352483521</v>
      </c>
      <c r="H34" s="20">
        <f t="shared" si="108"/>
        <v>6505321.6303849211</v>
      </c>
      <c r="I34" s="20">
        <f t="shared" si="109"/>
        <v>2213723.761990834</v>
      </c>
      <c r="J34" s="21">
        <f t="shared" si="110"/>
        <v>22.889182115650851</v>
      </c>
      <c r="K34" s="21">
        <f t="shared" si="111"/>
        <v>173.90077246423635</v>
      </c>
      <c r="L34" s="21">
        <f t="shared" si="112"/>
        <v>15.871623082293166</v>
      </c>
      <c r="M34" s="25"/>
      <c r="N34" s="20">
        <f t="shared" si="113"/>
        <v>10</v>
      </c>
      <c r="O34" s="20">
        <f t="shared" si="114"/>
        <v>1.3089969389957472E-2</v>
      </c>
      <c r="P34" s="20">
        <f t="shared" si="115"/>
        <v>3.6651914291882309E-3</v>
      </c>
      <c r="Q34" s="22">
        <f t="shared" si="116"/>
        <v>1.3117216472569693E-2</v>
      </c>
      <c r="R34" s="21">
        <f t="shared" si="117"/>
        <v>1.0000143386940461</v>
      </c>
      <c r="S34" s="20">
        <f t="shared" si="118"/>
        <v>9.7303127276389798</v>
      </c>
      <c r="T34" s="20">
        <f t="shared" si="119"/>
        <v>-2.3004261705744131</v>
      </c>
      <c r="U34" s="20">
        <f t="shared" si="120"/>
        <v>0.16619211646052329</v>
      </c>
      <c r="V34" s="25"/>
      <c r="W34" s="44">
        <v>260</v>
      </c>
      <c r="X34" s="44">
        <v>13.71</v>
      </c>
      <c r="Y34" s="20">
        <v>175.97</v>
      </c>
      <c r="Z34" s="20">
        <f t="shared" si="121"/>
        <v>258.22281953577436</v>
      </c>
      <c r="AA34" s="20">
        <f t="shared" si="122"/>
        <v>-152.68281953577434</v>
      </c>
      <c r="AB34" s="20">
        <f t="shared" si="123"/>
        <v>-22.75961507804336</v>
      </c>
      <c r="AC34" s="20">
        <f t="shared" si="124"/>
        <v>2.4319908352483521</v>
      </c>
      <c r="AD34" s="20">
        <f t="shared" si="125"/>
        <v>6505321.6303849211</v>
      </c>
      <c r="AE34" s="20">
        <f t="shared" si="126"/>
        <v>2213723.761990834</v>
      </c>
      <c r="AF34" s="21">
        <f t="shared" si="127"/>
        <v>22.889182115650851</v>
      </c>
      <c r="AG34" s="21">
        <f t="shared" si="128"/>
        <v>173.90077246423635</v>
      </c>
      <c r="AH34" s="21">
        <f t="shared" si="129"/>
        <v>15.871623082293166</v>
      </c>
      <c r="AI34" s="25"/>
      <c r="AJ34" s="20">
        <f t="shared" si="130"/>
        <v>10</v>
      </c>
      <c r="AK34" s="20">
        <f t="shared" si="131"/>
        <v>1.3089969389957472E-2</v>
      </c>
      <c r="AL34" s="20">
        <f t="shared" si="132"/>
        <v>3.6651914291882309E-3</v>
      </c>
      <c r="AM34" s="23">
        <f t="shared" si="133"/>
        <v>1.3117216472569693E-2</v>
      </c>
      <c r="AN34" s="44">
        <f t="shared" si="134"/>
        <v>1.0000143386940461</v>
      </c>
      <c r="AO34" s="23">
        <f t="shared" si="135"/>
        <v>9.7303127276389798</v>
      </c>
      <c r="AP34" s="23">
        <f t="shared" si="136"/>
        <v>-2.3004261705744131</v>
      </c>
      <c r="AQ34" s="23">
        <f t="shared" si="137"/>
        <v>0.16619211646052329</v>
      </c>
      <c r="AR34" s="44">
        <f t="shared" si="138"/>
        <v>0.7612245666369446</v>
      </c>
      <c r="AS34" s="25"/>
      <c r="AT34" s="20">
        <f t="shared" si="139"/>
        <v>0</v>
      </c>
      <c r="AU34" s="20">
        <f t="shared" si="140"/>
        <v>0</v>
      </c>
      <c r="AV34" s="20">
        <f t="shared" si="141"/>
        <v>0</v>
      </c>
      <c r="AX34" s="18"/>
      <c r="AY34" s="18"/>
      <c r="AZ34" s="18"/>
      <c r="BA34" s="125"/>
      <c r="BB34" s="125"/>
      <c r="BC34" s="126"/>
      <c r="BD34" s="122"/>
      <c r="BE34" s="30" t="s">
        <v>120</v>
      </c>
    </row>
    <row r="35" spans="1:57" x14ac:dyDescent="0.4">
      <c r="A35" s="44">
        <v>270</v>
      </c>
      <c r="B35" s="44">
        <v>14.24</v>
      </c>
      <c r="C35" s="20">
        <v>175.75</v>
      </c>
      <c r="D35" s="24">
        <f t="shared" si="104"/>
        <v>267.92679755574278</v>
      </c>
      <c r="E35" s="24">
        <f t="shared" si="105"/>
        <v>-162.38679755574276</v>
      </c>
      <c r="F35" s="24">
        <f t="shared" si="106"/>
        <v>-25.168279414200633</v>
      </c>
      <c r="G35" s="24">
        <f t="shared" si="107"/>
        <v>2.606422725030392</v>
      </c>
      <c r="H35" s="20">
        <f t="shared" si="108"/>
        <v>6505319.2217205847</v>
      </c>
      <c r="I35" s="20">
        <f t="shared" si="109"/>
        <v>2213723.9364227238</v>
      </c>
      <c r="J35" s="21">
        <f t="shared" si="110"/>
        <v>25.302879837932089</v>
      </c>
      <c r="K35" s="21">
        <f t="shared" si="111"/>
        <v>174.08753508088301</v>
      </c>
      <c r="L35" s="21">
        <f t="shared" si="112"/>
        <v>17.604644354859207</v>
      </c>
      <c r="M35" s="25"/>
      <c r="N35" s="20">
        <f t="shared" si="113"/>
        <v>10</v>
      </c>
      <c r="O35" s="20">
        <f t="shared" si="114"/>
        <v>9.2502450355699348E-3</v>
      </c>
      <c r="P35" s="20">
        <f t="shared" si="115"/>
        <v>-3.8397243543875051E-3</v>
      </c>
      <c r="Q35" s="22">
        <f t="shared" si="116"/>
        <v>9.2965903174411224E-3</v>
      </c>
      <c r="R35" s="21">
        <f t="shared" si="117"/>
        <v>1.0000072022782078</v>
      </c>
      <c r="S35" s="20">
        <f t="shared" si="118"/>
        <v>9.7039780199684049</v>
      </c>
      <c r="T35" s="20">
        <f t="shared" si="119"/>
        <v>-2.4086643361572726</v>
      </c>
      <c r="U35" s="20">
        <f t="shared" si="120"/>
        <v>0.17443188978204002</v>
      </c>
      <c r="V35" s="25"/>
      <c r="W35" s="44">
        <v>270</v>
      </c>
      <c r="X35" s="44">
        <v>14.24</v>
      </c>
      <c r="Y35" s="20">
        <v>175.75</v>
      </c>
      <c r="Z35" s="20">
        <f t="shared" si="121"/>
        <v>267.92679755574278</v>
      </c>
      <c r="AA35" s="20">
        <f t="shared" si="122"/>
        <v>-162.38679755574276</v>
      </c>
      <c r="AB35" s="20">
        <f t="shared" si="123"/>
        <v>-25.168279414200633</v>
      </c>
      <c r="AC35" s="20">
        <f t="shared" si="124"/>
        <v>2.606422725030392</v>
      </c>
      <c r="AD35" s="20">
        <f t="shared" si="125"/>
        <v>6505319.2217205847</v>
      </c>
      <c r="AE35" s="20">
        <f t="shared" si="126"/>
        <v>2213723.9364227238</v>
      </c>
      <c r="AF35" s="21">
        <f t="shared" si="127"/>
        <v>25.302879837932089</v>
      </c>
      <c r="AG35" s="21">
        <f t="shared" si="128"/>
        <v>174.08753508088301</v>
      </c>
      <c r="AH35" s="21">
        <f t="shared" si="129"/>
        <v>17.604644354859207</v>
      </c>
      <c r="AI35" s="25"/>
      <c r="AJ35" s="20">
        <f t="shared" si="130"/>
        <v>10</v>
      </c>
      <c r="AK35" s="20">
        <f t="shared" si="131"/>
        <v>9.2502450355699348E-3</v>
      </c>
      <c r="AL35" s="20">
        <f t="shared" si="132"/>
        <v>-3.8397243543875051E-3</v>
      </c>
      <c r="AM35" s="23">
        <f t="shared" si="133"/>
        <v>9.2965903174411224E-3</v>
      </c>
      <c r="AN35" s="44">
        <f t="shared" si="134"/>
        <v>1.0000072022782078</v>
      </c>
      <c r="AO35" s="23">
        <f t="shared" si="135"/>
        <v>9.7039780199684049</v>
      </c>
      <c r="AP35" s="23">
        <f t="shared" si="136"/>
        <v>-2.4086643361572726</v>
      </c>
      <c r="AQ35" s="23">
        <f t="shared" si="137"/>
        <v>0.17443188978204002</v>
      </c>
      <c r="AR35" s="44">
        <f t="shared" si="138"/>
        <v>0.57185502788430409</v>
      </c>
      <c r="AS35" s="25"/>
      <c r="AT35" s="20">
        <f t="shared" si="139"/>
        <v>0</v>
      </c>
      <c r="AU35" s="20">
        <f t="shared" si="140"/>
        <v>0</v>
      </c>
      <c r="AV35" s="20">
        <f t="shared" si="141"/>
        <v>0</v>
      </c>
      <c r="AX35" s="18"/>
      <c r="AY35" s="18"/>
      <c r="AZ35" s="18"/>
      <c r="BA35" s="125"/>
      <c r="BB35" s="125"/>
      <c r="BC35" s="126"/>
      <c r="BD35" s="122"/>
      <c r="BE35" s="30" t="s">
        <v>120</v>
      </c>
    </row>
    <row r="36" spans="1:57" x14ac:dyDescent="0.4">
      <c r="A36" s="44">
        <v>280</v>
      </c>
      <c r="B36" s="44">
        <v>14.51</v>
      </c>
      <c r="C36" s="20">
        <v>175.66</v>
      </c>
      <c r="D36" s="24">
        <f t="shared" si="104"/>
        <v>277.61370451900314</v>
      </c>
      <c r="E36" s="24">
        <f t="shared" si="105"/>
        <v>-172.07370451900312</v>
      </c>
      <c r="F36" s="24">
        <f t="shared" si="106"/>
        <v>-27.643975286247947</v>
      </c>
      <c r="G36" s="24">
        <f t="shared" si="107"/>
        <v>2.7923719441207</v>
      </c>
      <c r="H36" s="20">
        <f t="shared" si="108"/>
        <v>6505316.7460247129</v>
      </c>
      <c r="I36" s="20">
        <f t="shared" si="109"/>
        <v>2213724.1223719427</v>
      </c>
      <c r="J36" s="21">
        <f t="shared" si="110"/>
        <v>27.784648831702007</v>
      </c>
      <c r="K36" s="21">
        <f t="shared" si="111"/>
        <v>174.23200603846774</v>
      </c>
      <c r="L36" s="21">
        <f t="shared" si="112"/>
        <v>19.381611566431506</v>
      </c>
      <c r="M36" s="25"/>
      <c r="N36" s="20">
        <f t="shared" si="113"/>
        <v>10</v>
      </c>
      <c r="O36" s="20">
        <f t="shared" si="114"/>
        <v>4.7123889803846819E-3</v>
      </c>
      <c r="P36" s="20">
        <f t="shared" si="115"/>
        <v>-1.5707963267949561E-3</v>
      </c>
      <c r="Q36" s="22">
        <f t="shared" si="116"/>
        <v>4.7284964848444133E-3</v>
      </c>
      <c r="R36" s="21">
        <f t="shared" si="117"/>
        <v>1.0000018632274166</v>
      </c>
      <c r="S36" s="20">
        <f t="shared" si="118"/>
        <v>9.6869069632603271</v>
      </c>
      <c r="T36" s="20">
        <f t="shared" si="119"/>
        <v>-2.4756958720473157</v>
      </c>
      <c r="U36" s="20">
        <f t="shared" si="120"/>
        <v>0.18594921909030801</v>
      </c>
      <c r="V36" s="25"/>
      <c r="W36" s="44">
        <v>280</v>
      </c>
      <c r="X36" s="44">
        <v>14.51</v>
      </c>
      <c r="Y36" s="20">
        <v>175.66</v>
      </c>
      <c r="Z36" s="20">
        <f t="shared" si="121"/>
        <v>277.61370451900314</v>
      </c>
      <c r="AA36" s="20">
        <f t="shared" si="122"/>
        <v>-172.07370451900312</v>
      </c>
      <c r="AB36" s="20">
        <f t="shared" si="123"/>
        <v>-27.643975286247947</v>
      </c>
      <c r="AC36" s="20">
        <f t="shared" si="124"/>
        <v>2.7923719441207</v>
      </c>
      <c r="AD36" s="20">
        <f t="shared" si="125"/>
        <v>6505316.7460247129</v>
      </c>
      <c r="AE36" s="20">
        <f t="shared" si="126"/>
        <v>2213724.1223719427</v>
      </c>
      <c r="AF36" s="21">
        <f t="shared" si="127"/>
        <v>27.784648831702007</v>
      </c>
      <c r="AG36" s="21">
        <f t="shared" si="128"/>
        <v>174.23200603846774</v>
      </c>
      <c r="AH36" s="21">
        <f t="shared" si="129"/>
        <v>19.381611566431506</v>
      </c>
      <c r="AI36" s="25"/>
      <c r="AJ36" s="20">
        <f t="shared" si="130"/>
        <v>10</v>
      </c>
      <c r="AK36" s="20">
        <f t="shared" si="131"/>
        <v>4.7123889803846819E-3</v>
      </c>
      <c r="AL36" s="20">
        <f t="shared" si="132"/>
        <v>-1.5707963267949561E-3</v>
      </c>
      <c r="AM36" s="23">
        <f t="shared" si="133"/>
        <v>4.7284964848444133E-3</v>
      </c>
      <c r="AN36" s="44">
        <f t="shared" si="134"/>
        <v>1.0000018632274166</v>
      </c>
      <c r="AO36" s="23">
        <f t="shared" si="135"/>
        <v>9.6869069632603271</v>
      </c>
      <c r="AP36" s="23">
        <f t="shared" si="136"/>
        <v>-2.4756958720473157</v>
      </c>
      <c r="AQ36" s="23">
        <f t="shared" si="137"/>
        <v>0.18594921909030801</v>
      </c>
      <c r="AR36" s="44">
        <f t="shared" si="138"/>
        <v>0.28372602125526536</v>
      </c>
      <c r="AS36" s="25"/>
      <c r="AT36" s="20">
        <f t="shared" si="139"/>
        <v>0</v>
      </c>
      <c r="AU36" s="20">
        <f t="shared" si="140"/>
        <v>0</v>
      </c>
      <c r="AV36" s="20">
        <f t="shared" si="141"/>
        <v>0</v>
      </c>
      <c r="AX36" s="18"/>
      <c r="AY36" s="18"/>
      <c r="AZ36" s="18"/>
      <c r="BA36" s="125"/>
      <c r="BB36" s="125"/>
      <c r="BC36" s="126"/>
      <c r="BD36" s="122"/>
      <c r="BE36" s="30" t="s">
        <v>120</v>
      </c>
    </row>
    <row r="37" spans="1:57" x14ac:dyDescent="0.4">
      <c r="A37" s="44">
        <v>290</v>
      </c>
      <c r="B37" s="44">
        <v>14.79</v>
      </c>
      <c r="C37" s="20">
        <v>176.11</v>
      </c>
      <c r="D37" s="24">
        <f t="shared" si="104"/>
        <v>287.28858637279251</v>
      </c>
      <c r="E37" s="24">
        <f t="shared" si="105"/>
        <v>-181.74858637279249</v>
      </c>
      <c r="F37" s="24">
        <f t="shared" si="106"/>
        <v>-30.166578254728776</v>
      </c>
      <c r="G37" s="24">
        <f t="shared" si="107"/>
        <v>2.9737651202590447</v>
      </c>
      <c r="H37" s="20">
        <f t="shared" si="108"/>
        <v>6505314.2234217441</v>
      </c>
      <c r="I37" s="20">
        <f t="shared" si="109"/>
        <v>2213724.3037651191</v>
      </c>
      <c r="J37" s="21">
        <f t="shared" si="110"/>
        <v>30.312798000005614</v>
      </c>
      <c r="K37" s="21">
        <f t="shared" si="111"/>
        <v>174.37007824530326</v>
      </c>
      <c r="L37" s="21">
        <f t="shared" si="112"/>
        <v>21.197440266528265</v>
      </c>
      <c r="M37" s="25"/>
      <c r="N37" s="20">
        <f t="shared" si="113"/>
        <v>10</v>
      </c>
      <c r="O37" s="20">
        <f t="shared" si="114"/>
        <v>4.8869219055841118E-3</v>
      </c>
      <c r="P37" s="20">
        <f t="shared" si="115"/>
        <v>7.8539816339747801E-3</v>
      </c>
      <c r="Q37" s="22">
        <f t="shared" si="116"/>
        <v>5.2751624966627109E-3</v>
      </c>
      <c r="R37" s="21">
        <f t="shared" si="117"/>
        <v>1.0000023189514002</v>
      </c>
      <c r="S37" s="20">
        <f t="shared" si="118"/>
        <v>9.6748818537893548</v>
      </c>
      <c r="T37" s="20">
        <f t="shared" si="119"/>
        <v>-2.5226029684808298</v>
      </c>
      <c r="U37" s="20">
        <f t="shared" si="120"/>
        <v>0.18139317613834482</v>
      </c>
      <c r="V37" s="25"/>
      <c r="W37" s="44">
        <v>290</v>
      </c>
      <c r="X37" s="44">
        <v>14.79</v>
      </c>
      <c r="Y37" s="20">
        <v>176.11</v>
      </c>
      <c r="Z37" s="20">
        <f t="shared" si="121"/>
        <v>287.28858637279251</v>
      </c>
      <c r="AA37" s="20">
        <f t="shared" si="122"/>
        <v>-181.74858637279249</v>
      </c>
      <c r="AB37" s="20">
        <f t="shared" si="123"/>
        <v>-30.166578254728776</v>
      </c>
      <c r="AC37" s="20">
        <f t="shared" si="124"/>
        <v>2.9737651202590447</v>
      </c>
      <c r="AD37" s="20">
        <f t="shared" si="125"/>
        <v>6505314.2234217441</v>
      </c>
      <c r="AE37" s="20">
        <f t="shared" si="126"/>
        <v>2213724.3037651191</v>
      </c>
      <c r="AF37" s="21">
        <f t="shared" si="127"/>
        <v>30.312798000005614</v>
      </c>
      <c r="AG37" s="21">
        <f t="shared" si="128"/>
        <v>174.37007824530326</v>
      </c>
      <c r="AH37" s="21">
        <f t="shared" si="129"/>
        <v>21.197440266528265</v>
      </c>
      <c r="AI37" s="25"/>
      <c r="AJ37" s="20">
        <f t="shared" si="130"/>
        <v>10</v>
      </c>
      <c r="AK37" s="20">
        <f t="shared" si="131"/>
        <v>4.8869219055841118E-3</v>
      </c>
      <c r="AL37" s="20">
        <f t="shared" si="132"/>
        <v>7.8539816339747801E-3</v>
      </c>
      <c r="AM37" s="23">
        <f t="shared" si="133"/>
        <v>5.2751624966627109E-3</v>
      </c>
      <c r="AN37" s="44">
        <f t="shared" si="134"/>
        <v>1.0000023189514002</v>
      </c>
      <c r="AO37" s="23">
        <f t="shared" si="135"/>
        <v>9.6748818537893548</v>
      </c>
      <c r="AP37" s="23">
        <f t="shared" si="136"/>
        <v>-2.5226029684808298</v>
      </c>
      <c r="AQ37" s="23">
        <f t="shared" si="137"/>
        <v>0.18139317613834482</v>
      </c>
      <c r="AR37" s="44">
        <f t="shared" si="138"/>
        <v>0.48175432977423754</v>
      </c>
      <c r="AS37" s="25"/>
      <c r="AT37" s="20">
        <f t="shared" si="139"/>
        <v>0</v>
      </c>
      <c r="AU37" s="20">
        <f t="shared" si="140"/>
        <v>0</v>
      </c>
      <c r="AV37" s="20">
        <f t="shared" si="141"/>
        <v>0</v>
      </c>
      <c r="AX37" s="18"/>
      <c r="AY37" s="18"/>
      <c r="AZ37" s="18"/>
      <c r="BA37" s="125"/>
      <c r="BB37" s="125"/>
      <c r="BC37" s="126"/>
      <c r="BD37" s="122"/>
      <c r="BE37" s="30" t="s">
        <v>120</v>
      </c>
    </row>
    <row r="38" spans="1:57" x14ac:dyDescent="0.4">
      <c r="A38" s="44">
        <v>300</v>
      </c>
      <c r="B38" s="44">
        <v>15.12</v>
      </c>
      <c r="C38" s="20">
        <v>176.27</v>
      </c>
      <c r="D38" s="24">
        <f t="shared" si="104"/>
        <v>296.94986148056284</v>
      </c>
      <c r="E38" s="24">
        <f t="shared" si="105"/>
        <v>-191.40986148056282</v>
      </c>
      <c r="F38" s="24">
        <f t="shared" si="106"/>
        <v>-32.741474741206623</v>
      </c>
      <c r="G38" s="24">
        <f t="shared" si="107"/>
        <v>3.145202014591113</v>
      </c>
      <c r="H38" s="20">
        <f t="shared" si="108"/>
        <v>6505311.6485252576</v>
      </c>
      <c r="I38" s="20">
        <f t="shared" si="109"/>
        <v>2213724.4752020133</v>
      </c>
      <c r="J38" s="21">
        <f t="shared" si="110"/>
        <v>32.892194574726382</v>
      </c>
      <c r="K38" s="21">
        <f t="shared" si="111"/>
        <v>174.5129062053131</v>
      </c>
      <c r="L38" s="21">
        <f t="shared" si="112"/>
        <v>23.059727900081405</v>
      </c>
      <c r="M38" s="25"/>
      <c r="N38" s="20">
        <f t="shared" si="113"/>
        <v>10</v>
      </c>
      <c r="O38" s="20">
        <f t="shared" si="114"/>
        <v>5.7595865315812891E-3</v>
      </c>
      <c r="P38" s="20">
        <f t="shared" si="115"/>
        <v>2.7925268031908676E-3</v>
      </c>
      <c r="Q38" s="22">
        <f t="shared" si="116"/>
        <v>5.8044894231938926E-3</v>
      </c>
      <c r="R38" s="21">
        <f t="shared" si="117"/>
        <v>1.0000028076842484</v>
      </c>
      <c r="S38" s="20">
        <f t="shared" si="118"/>
        <v>9.6612751077703152</v>
      </c>
      <c r="T38" s="20">
        <f t="shared" si="119"/>
        <v>-2.574896486477845</v>
      </c>
      <c r="U38" s="20">
        <f t="shared" si="120"/>
        <v>0.17143689433206816</v>
      </c>
      <c r="V38" s="25"/>
      <c r="W38" s="44">
        <v>300</v>
      </c>
      <c r="X38" s="44">
        <v>15.12</v>
      </c>
      <c r="Y38" s="20">
        <v>176.27</v>
      </c>
      <c r="Z38" s="20">
        <f t="shared" si="121"/>
        <v>296.94986148056284</v>
      </c>
      <c r="AA38" s="20">
        <f t="shared" si="122"/>
        <v>-191.40986148056282</v>
      </c>
      <c r="AB38" s="20">
        <f t="shared" si="123"/>
        <v>-32.741474741206623</v>
      </c>
      <c r="AC38" s="20">
        <f t="shared" si="124"/>
        <v>3.145202014591113</v>
      </c>
      <c r="AD38" s="20">
        <f t="shared" si="125"/>
        <v>6505311.6485252576</v>
      </c>
      <c r="AE38" s="20">
        <f t="shared" si="126"/>
        <v>2213724.4752020133</v>
      </c>
      <c r="AF38" s="21">
        <f t="shared" si="127"/>
        <v>32.892194574726382</v>
      </c>
      <c r="AG38" s="21">
        <f t="shared" si="128"/>
        <v>174.5129062053131</v>
      </c>
      <c r="AH38" s="21">
        <f t="shared" si="129"/>
        <v>23.059727900081405</v>
      </c>
      <c r="AI38" s="25"/>
      <c r="AJ38" s="20">
        <f t="shared" si="130"/>
        <v>10</v>
      </c>
      <c r="AK38" s="20">
        <f t="shared" si="131"/>
        <v>5.7595865315812891E-3</v>
      </c>
      <c r="AL38" s="20">
        <f t="shared" si="132"/>
        <v>2.7925268031908676E-3</v>
      </c>
      <c r="AM38" s="23">
        <f t="shared" si="133"/>
        <v>5.8044894231938926E-3</v>
      </c>
      <c r="AN38" s="44">
        <f t="shared" si="134"/>
        <v>1.0000028076842484</v>
      </c>
      <c r="AO38" s="23">
        <f t="shared" si="135"/>
        <v>9.6612751077703152</v>
      </c>
      <c r="AP38" s="23">
        <f t="shared" si="136"/>
        <v>-2.574896486477845</v>
      </c>
      <c r="AQ38" s="23">
        <f t="shared" si="137"/>
        <v>0.17143689433206816</v>
      </c>
      <c r="AR38" s="44">
        <f t="shared" si="138"/>
        <v>0.34698409441013073</v>
      </c>
      <c r="AS38" s="25"/>
      <c r="AT38" s="20">
        <f t="shared" si="139"/>
        <v>0</v>
      </c>
      <c r="AU38" s="20">
        <f t="shared" si="140"/>
        <v>0</v>
      </c>
      <c r="AV38" s="20">
        <f t="shared" si="141"/>
        <v>0</v>
      </c>
      <c r="AX38" s="18"/>
      <c r="AY38" s="18"/>
      <c r="AZ38" s="18"/>
      <c r="BA38" s="125"/>
      <c r="BB38" s="125"/>
      <c r="BC38" s="126"/>
      <c r="BD38" s="122"/>
      <c r="BE38" s="30" t="s">
        <v>120</v>
      </c>
    </row>
    <row r="39" spans="1:57" x14ac:dyDescent="0.4">
      <c r="A39" s="44">
        <v>310</v>
      </c>
      <c r="B39" s="44">
        <v>15.54</v>
      </c>
      <c r="C39" s="20">
        <v>176.59</v>
      </c>
      <c r="D39" s="24">
        <f t="shared" si="104"/>
        <v>306.59403286612661</v>
      </c>
      <c r="E39" s="24">
        <f t="shared" si="105"/>
        <v>-201.05403286612659</v>
      </c>
      <c r="F39" s="24">
        <f t="shared" si="106"/>
        <v>-35.380115380404334</v>
      </c>
      <c r="G39" s="24">
        <f t="shared" si="107"/>
        <v>3.3097252985513346</v>
      </c>
      <c r="H39" s="20">
        <f t="shared" si="108"/>
        <v>6505309.0098846182</v>
      </c>
      <c r="I39" s="20">
        <f t="shared" si="109"/>
        <v>2213724.6397252972</v>
      </c>
      <c r="J39" s="21">
        <f t="shared" si="110"/>
        <v>35.534586614770042</v>
      </c>
      <c r="K39" s="21">
        <f t="shared" si="111"/>
        <v>174.65567013375497</v>
      </c>
      <c r="L39" s="21">
        <f t="shared" si="112"/>
        <v>24.975290370692147</v>
      </c>
      <c r="M39" s="25"/>
      <c r="N39" s="20">
        <f t="shared" si="113"/>
        <v>10</v>
      </c>
      <c r="O39" s="20">
        <f t="shared" si="114"/>
        <v>7.3303828583761825E-3</v>
      </c>
      <c r="P39" s="20">
        <f t="shared" si="115"/>
        <v>5.5850536063817352E-3</v>
      </c>
      <c r="Q39" s="22">
        <f t="shared" si="116"/>
        <v>7.4775901243642195E-3</v>
      </c>
      <c r="R39" s="21">
        <f t="shared" si="117"/>
        <v>1.0000046595555592</v>
      </c>
      <c r="S39" s="20">
        <f t="shared" si="118"/>
        <v>9.6441713855637747</v>
      </c>
      <c r="T39" s="20">
        <f t="shared" si="119"/>
        <v>-2.6386406391977135</v>
      </c>
      <c r="U39" s="20">
        <f t="shared" si="120"/>
        <v>0.16452328396022164</v>
      </c>
      <c r="V39" s="25"/>
      <c r="W39" s="44">
        <v>310</v>
      </c>
      <c r="X39" s="44">
        <v>15.54</v>
      </c>
      <c r="Y39" s="20">
        <v>176.59</v>
      </c>
      <c r="Z39" s="20">
        <f t="shared" si="121"/>
        <v>306.59403286612661</v>
      </c>
      <c r="AA39" s="20">
        <f t="shared" si="122"/>
        <v>-201.05403286612659</v>
      </c>
      <c r="AB39" s="20">
        <f t="shared" si="123"/>
        <v>-35.380115380404334</v>
      </c>
      <c r="AC39" s="20">
        <f t="shared" si="124"/>
        <v>3.3097252985513346</v>
      </c>
      <c r="AD39" s="20">
        <f t="shared" si="125"/>
        <v>6505309.0098846182</v>
      </c>
      <c r="AE39" s="20">
        <f t="shared" si="126"/>
        <v>2213724.6397252972</v>
      </c>
      <c r="AF39" s="21">
        <f t="shared" si="127"/>
        <v>35.534586614770042</v>
      </c>
      <c r="AG39" s="21">
        <f t="shared" si="128"/>
        <v>174.65567013375497</v>
      </c>
      <c r="AH39" s="21">
        <f t="shared" si="129"/>
        <v>24.975290370692147</v>
      </c>
      <c r="AI39" s="25"/>
      <c r="AJ39" s="20">
        <f t="shared" si="130"/>
        <v>10</v>
      </c>
      <c r="AK39" s="20">
        <f t="shared" si="131"/>
        <v>7.3303828583761825E-3</v>
      </c>
      <c r="AL39" s="20">
        <f t="shared" si="132"/>
        <v>5.5850536063817352E-3</v>
      </c>
      <c r="AM39" s="23">
        <f t="shared" si="133"/>
        <v>7.4775901243642195E-3</v>
      </c>
      <c r="AN39" s="44">
        <f t="shared" si="134"/>
        <v>1.0000046595555592</v>
      </c>
      <c r="AO39" s="23">
        <f t="shared" si="135"/>
        <v>9.6441713855637747</v>
      </c>
      <c r="AP39" s="23">
        <f t="shared" si="136"/>
        <v>-2.6386406391977135</v>
      </c>
      <c r="AQ39" s="23">
        <f t="shared" si="137"/>
        <v>0.16452328396022164</v>
      </c>
      <c r="AR39" s="44">
        <f t="shared" si="138"/>
        <v>0.43149414249279333</v>
      </c>
      <c r="AS39" s="25"/>
      <c r="AT39" s="20">
        <f t="shared" si="139"/>
        <v>0</v>
      </c>
      <c r="AU39" s="20">
        <f t="shared" si="140"/>
        <v>0</v>
      </c>
      <c r="AV39" s="20">
        <f t="shared" si="141"/>
        <v>0</v>
      </c>
      <c r="AX39" s="18"/>
      <c r="AY39" s="18"/>
      <c r="AZ39" s="18"/>
      <c r="BA39" s="125"/>
      <c r="BB39" s="125"/>
      <c r="BC39" s="126"/>
      <c r="BD39" s="122"/>
      <c r="BE39" s="30" t="s">
        <v>120</v>
      </c>
    </row>
    <row r="40" spans="1:57" x14ac:dyDescent="0.4">
      <c r="A40" s="44">
        <v>320</v>
      </c>
      <c r="B40" s="44">
        <v>15.98</v>
      </c>
      <c r="C40" s="20">
        <v>177.11</v>
      </c>
      <c r="D40" s="24">
        <f t="shared" si="104"/>
        <v>316.21809255479286</v>
      </c>
      <c r="E40" s="24">
        <f t="shared" si="105"/>
        <v>-210.67809255479284</v>
      </c>
      <c r="F40" s="24">
        <f t="shared" si="106"/>
        <v>-38.092071901362132</v>
      </c>
      <c r="G40" s="24">
        <f t="shared" si="107"/>
        <v>3.4588053517401636</v>
      </c>
      <c r="H40" s="20">
        <f t="shared" si="108"/>
        <v>6505306.2979280977</v>
      </c>
      <c r="I40" s="20">
        <f t="shared" si="109"/>
        <v>2213724.7888053502</v>
      </c>
      <c r="J40" s="21">
        <f t="shared" si="110"/>
        <v>38.248781368819699</v>
      </c>
      <c r="K40" s="21">
        <f t="shared" si="111"/>
        <v>174.81170290310934</v>
      </c>
      <c r="L40" s="21">
        <f t="shared" si="112"/>
        <v>26.956942782510964</v>
      </c>
      <c r="M40" s="25"/>
      <c r="N40" s="20">
        <f t="shared" si="113"/>
        <v>10</v>
      </c>
      <c r="O40" s="20">
        <f t="shared" si="114"/>
        <v>7.6794487087750727E-3</v>
      </c>
      <c r="P40" s="20">
        <f t="shared" si="115"/>
        <v>9.0757121103706914E-3</v>
      </c>
      <c r="Q40" s="22">
        <f t="shared" si="116"/>
        <v>8.0653059938891047E-3</v>
      </c>
      <c r="R40" s="21">
        <f t="shared" si="117"/>
        <v>1.0000054207986597</v>
      </c>
      <c r="S40" s="20">
        <f t="shared" si="118"/>
        <v>9.6240596886662786</v>
      </c>
      <c r="T40" s="20">
        <f t="shared" si="119"/>
        <v>-2.7119565209577998</v>
      </c>
      <c r="U40" s="20">
        <f t="shared" si="120"/>
        <v>0.14908005318882916</v>
      </c>
      <c r="V40" s="25"/>
      <c r="W40" s="44">
        <v>320</v>
      </c>
      <c r="X40" s="44">
        <v>15.98</v>
      </c>
      <c r="Y40" s="20">
        <v>177.11</v>
      </c>
      <c r="Z40" s="20">
        <f t="shared" si="121"/>
        <v>316.21809255479286</v>
      </c>
      <c r="AA40" s="20">
        <f t="shared" si="122"/>
        <v>-210.67809255479284</v>
      </c>
      <c r="AB40" s="20">
        <f t="shared" si="123"/>
        <v>-38.092071901362132</v>
      </c>
      <c r="AC40" s="20">
        <f t="shared" si="124"/>
        <v>3.4588053517401636</v>
      </c>
      <c r="AD40" s="20">
        <f t="shared" si="125"/>
        <v>6505306.2979280977</v>
      </c>
      <c r="AE40" s="20">
        <f t="shared" si="126"/>
        <v>2213724.7888053502</v>
      </c>
      <c r="AF40" s="21">
        <f t="shared" si="127"/>
        <v>38.248781368819699</v>
      </c>
      <c r="AG40" s="21">
        <f t="shared" si="128"/>
        <v>174.81170290310934</v>
      </c>
      <c r="AH40" s="21">
        <f t="shared" si="129"/>
        <v>26.956942782510964</v>
      </c>
      <c r="AI40" s="25"/>
      <c r="AJ40" s="20">
        <f t="shared" si="130"/>
        <v>10</v>
      </c>
      <c r="AK40" s="20">
        <f t="shared" si="131"/>
        <v>7.6794487087750727E-3</v>
      </c>
      <c r="AL40" s="20">
        <f t="shared" si="132"/>
        <v>9.0757121103706914E-3</v>
      </c>
      <c r="AM40" s="23">
        <f t="shared" si="133"/>
        <v>8.0653059938891047E-3</v>
      </c>
      <c r="AN40" s="44">
        <f t="shared" si="134"/>
        <v>1.0000054207986597</v>
      </c>
      <c r="AO40" s="23">
        <f t="shared" si="135"/>
        <v>9.6240596886662786</v>
      </c>
      <c r="AP40" s="23">
        <f t="shared" si="136"/>
        <v>-2.7119565209577998</v>
      </c>
      <c r="AQ40" s="23">
        <f t="shared" si="137"/>
        <v>0.14908005318882916</v>
      </c>
      <c r="AR40" s="44">
        <f t="shared" si="138"/>
        <v>0.42553003795355465</v>
      </c>
      <c r="AS40" s="25"/>
      <c r="AT40" s="20">
        <f t="shared" si="139"/>
        <v>0</v>
      </c>
      <c r="AU40" s="20">
        <f t="shared" si="140"/>
        <v>0</v>
      </c>
      <c r="AV40" s="20">
        <f t="shared" si="141"/>
        <v>0</v>
      </c>
      <c r="AX40" s="18"/>
      <c r="AY40" s="18"/>
      <c r="AZ40" s="18"/>
      <c r="BA40" s="125"/>
      <c r="BB40" s="125"/>
      <c r="BC40" s="126"/>
      <c r="BD40" s="122"/>
      <c r="BE40" s="30" t="s">
        <v>120</v>
      </c>
    </row>
    <row r="41" spans="1:57" x14ac:dyDescent="0.4">
      <c r="A41" s="44">
        <v>330</v>
      </c>
      <c r="B41" s="44">
        <v>16.57</v>
      </c>
      <c r="C41" s="20">
        <v>177.54</v>
      </c>
      <c r="D41" s="24">
        <f t="shared" si="104"/>
        <v>325.81733032620434</v>
      </c>
      <c r="E41" s="24">
        <f t="shared" si="105"/>
        <v>-220.27733032620432</v>
      </c>
      <c r="F41" s="24">
        <f t="shared" si="106"/>
        <v>-40.891474626403323</v>
      </c>
      <c r="G41" s="24">
        <f t="shared" si="107"/>
        <v>3.5894120075359677</v>
      </c>
      <c r="H41" s="20">
        <f t="shared" si="108"/>
        <v>6505303.4985253727</v>
      </c>
      <c r="I41" s="20">
        <f t="shared" si="109"/>
        <v>2213724.9194120062</v>
      </c>
      <c r="J41" s="21">
        <f t="shared" si="110"/>
        <v>41.048709793142464</v>
      </c>
      <c r="K41" s="21">
        <f t="shared" si="111"/>
        <v>174.98349275799981</v>
      </c>
      <c r="L41" s="21">
        <f t="shared" si="112"/>
        <v>29.017457343992753</v>
      </c>
      <c r="M41" s="25"/>
      <c r="N41" s="20">
        <f t="shared" si="113"/>
        <v>10</v>
      </c>
      <c r="O41" s="20">
        <f t="shared" si="114"/>
        <v>1.0297442586766542E-2</v>
      </c>
      <c r="P41" s="20">
        <f t="shared" si="115"/>
        <v>7.5049157835752403E-3</v>
      </c>
      <c r="Q41" s="22">
        <f t="shared" si="116"/>
        <v>1.0509971208078284E-2</v>
      </c>
      <c r="R41" s="21">
        <f t="shared" si="117"/>
        <v>1.0000092050595784</v>
      </c>
      <c r="S41" s="20">
        <f t="shared" si="118"/>
        <v>9.5992377714114951</v>
      </c>
      <c r="T41" s="20">
        <f t="shared" si="119"/>
        <v>-2.7994027250411873</v>
      </c>
      <c r="U41" s="20">
        <f t="shared" si="120"/>
        <v>0.13060665579580422</v>
      </c>
      <c r="V41" s="25"/>
      <c r="W41" s="44">
        <v>330</v>
      </c>
      <c r="X41" s="44">
        <v>16.57</v>
      </c>
      <c r="Y41" s="20">
        <v>177.54</v>
      </c>
      <c r="Z41" s="20">
        <f t="shared" si="121"/>
        <v>325.81733032620434</v>
      </c>
      <c r="AA41" s="20">
        <f t="shared" si="122"/>
        <v>-220.27733032620432</v>
      </c>
      <c r="AB41" s="20">
        <f t="shared" si="123"/>
        <v>-40.891474626403323</v>
      </c>
      <c r="AC41" s="20">
        <f t="shared" si="124"/>
        <v>3.5894120075359677</v>
      </c>
      <c r="AD41" s="20">
        <f t="shared" si="125"/>
        <v>6505303.4985253727</v>
      </c>
      <c r="AE41" s="20">
        <f t="shared" si="126"/>
        <v>2213724.9194120062</v>
      </c>
      <c r="AF41" s="21">
        <f t="shared" si="127"/>
        <v>41.048709793142464</v>
      </c>
      <c r="AG41" s="21">
        <f t="shared" si="128"/>
        <v>174.98349275799981</v>
      </c>
      <c r="AH41" s="21">
        <f t="shared" si="129"/>
        <v>29.017457343992753</v>
      </c>
      <c r="AI41" s="25"/>
      <c r="AJ41" s="20">
        <f t="shared" si="130"/>
        <v>10</v>
      </c>
      <c r="AK41" s="20">
        <f t="shared" si="131"/>
        <v>1.0297442586766542E-2</v>
      </c>
      <c r="AL41" s="20">
        <f t="shared" si="132"/>
        <v>7.5049157835752403E-3</v>
      </c>
      <c r="AM41" s="23">
        <f t="shared" si="133"/>
        <v>1.0509971208078284E-2</v>
      </c>
      <c r="AN41" s="44">
        <f t="shared" si="134"/>
        <v>1.0000092050595784</v>
      </c>
      <c r="AO41" s="23">
        <f t="shared" si="135"/>
        <v>9.5992377714114951</v>
      </c>
      <c r="AP41" s="23">
        <f t="shared" si="136"/>
        <v>-2.7994027250411873</v>
      </c>
      <c r="AQ41" s="23">
        <f t="shared" si="137"/>
        <v>0.13060665579580422</v>
      </c>
      <c r="AR41" s="44">
        <f t="shared" si="138"/>
        <v>0.62307307671841927</v>
      </c>
      <c r="AS41" s="25"/>
      <c r="AT41" s="20">
        <f t="shared" si="139"/>
        <v>0</v>
      </c>
      <c r="AU41" s="20">
        <f t="shared" si="140"/>
        <v>0</v>
      </c>
      <c r="AV41" s="20">
        <f t="shared" si="141"/>
        <v>0</v>
      </c>
      <c r="AX41" s="18"/>
      <c r="AY41" s="18"/>
      <c r="AZ41" s="18"/>
      <c r="BA41" s="125"/>
      <c r="BB41" s="125"/>
      <c r="BC41" s="126"/>
      <c r="BD41" s="122"/>
      <c r="BE41" s="30" t="s">
        <v>120</v>
      </c>
    </row>
    <row r="42" spans="1:57" x14ac:dyDescent="0.4">
      <c r="A42" s="44">
        <v>340</v>
      </c>
      <c r="B42" s="44">
        <v>17.21</v>
      </c>
      <c r="C42" s="20">
        <v>177.44</v>
      </c>
      <c r="D42" s="24">
        <f t="shared" si="104"/>
        <v>335.38592385162923</v>
      </c>
      <c r="E42" s="24">
        <f t="shared" si="105"/>
        <v>-229.84592385162921</v>
      </c>
      <c r="F42" s="24">
        <f t="shared" si="106"/>
        <v>-43.794020974131641</v>
      </c>
      <c r="G42" s="24">
        <f t="shared" si="107"/>
        <v>3.7166941588218898</v>
      </c>
      <c r="H42" s="20">
        <f t="shared" si="108"/>
        <v>6505300.5959790247</v>
      </c>
      <c r="I42" s="20">
        <f t="shared" si="109"/>
        <v>2213725.0466941576</v>
      </c>
      <c r="J42" s="21">
        <f t="shared" si="110"/>
        <v>43.951451495404598</v>
      </c>
      <c r="K42" s="21">
        <f t="shared" si="111"/>
        <v>175.14906779589015</v>
      </c>
      <c r="L42" s="21">
        <f t="shared" si="112"/>
        <v>31.159121454784479</v>
      </c>
      <c r="M42" s="25"/>
      <c r="N42" s="20">
        <f t="shared" si="113"/>
        <v>10</v>
      </c>
      <c r="O42" s="20">
        <f t="shared" si="114"/>
        <v>1.1170107212763718E-2</v>
      </c>
      <c r="P42" s="20">
        <f t="shared" si="115"/>
        <v>-1.7453292519942303E-3</v>
      </c>
      <c r="Q42" s="22">
        <f t="shared" si="116"/>
        <v>1.1181607000111837E-2</v>
      </c>
      <c r="R42" s="21">
        <f t="shared" si="117"/>
        <v>1.0000104191581944</v>
      </c>
      <c r="S42" s="20">
        <f t="shared" si="118"/>
        <v>9.5685935254248697</v>
      </c>
      <c r="T42" s="20">
        <f t="shared" si="119"/>
        <v>-2.9025463477283204</v>
      </c>
      <c r="U42" s="20">
        <f t="shared" si="120"/>
        <v>0.12728215128592202</v>
      </c>
      <c r="V42" s="25"/>
      <c r="W42" s="44">
        <v>340</v>
      </c>
      <c r="X42" s="44">
        <v>17.21</v>
      </c>
      <c r="Y42" s="20">
        <v>177.44</v>
      </c>
      <c r="Z42" s="20">
        <f t="shared" si="121"/>
        <v>335.38592385162923</v>
      </c>
      <c r="AA42" s="20">
        <f t="shared" si="122"/>
        <v>-229.84592385162921</v>
      </c>
      <c r="AB42" s="20">
        <f t="shared" si="123"/>
        <v>-43.794020974131641</v>
      </c>
      <c r="AC42" s="20">
        <f t="shared" si="124"/>
        <v>3.7166941588218898</v>
      </c>
      <c r="AD42" s="20">
        <f t="shared" si="125"/>
        <v>6505300.5959790247</v>
      </c>
      <c r="AE42" s="20">
        <f t="shared" si="126"/>
        <v>2213725.0466941576</v>
      </c>
      <c r="AF42" s="21">
        <f t="shared" si="127"/>
        <v>43.951451495404598</v>
      </c>
      <c r="AG42" s="21">
        <f t="shared" si="128"/>
        <v>175.14906779589015</v>
      </c>
      <c r="AH42" s="21">
        <f t="shared" si="129"/>
        <v>31.159121454784479</v>
      </c>
      <c r="AI42" s="25"/>
      <c r="AJ42" s="20">
        <f t="shared" si="130"/>
        <v>10</v>
      </c>
      <c r="AK42" s="20">
        <f t="shared" si="131"/>
        <v>1.1170107212763718E-2</v>
      </c>
      <c r="AL42" s="20">
        <f t="shared" si="132"/>
        <v>-1.7453292519942303E-3</v>
      </c>
      <c r="AM42" s="23">
        <f t="shared" si="133"/>
        <v>1.1181607000111837E-2</v>
      </c>
      <c r="AN42" s="44">
        <f t="shared" si="134"/>
        <v>1.0000104191581944</v>
      </c>
      <c r="AO42" s="23">
        <f t="shared" si="135"/>
        <v>9.5685935254248697</v>
      </c>
      <c r="AP42" s="23">
        <f t="shared" si="136"/>
        <v>-2.9025463477283204</v>
      </c>
      <c r="AQ42" s="23">
        <f t="shared" si="137"/>
        <v>0.12728215128592202</v>
      </c>
      <c r="AR42" s="44">
        <f t="shared" si="138"/>
        <v>0.64631436572240486</v>
      </c>
      <c r="AS42" s="25"/>
      <c r="AT42" s="20">
        <f t="shared" si="139"/>
        <v>0</v>
      </c>
      <c r="AU42" s="20">
        <f t="shared" si="140"/>
        <v>0</v>
      </c>
      <c r="AV42" s="20">
        <f t="shared" si="141"/>
        <v>0</v>
      </c>
      <c r="AX42" s="18"/>
      <c r="AY42" s="18"/>
      <c r="AZ42" s="18"/>
      <c r="BA42" s="125"/>
      <c r="BB42" s="125"/>
      <c r="BC42" s="126"/>
      <c r="BD42" s="122"/>
      <c r="BE42" s="30" t="s">
        <v>120</v>
      </c>
    </row>
    <row r="43" spans="1:57" x14ac:dyDescent="0.4">
      <c r="A43" s="44">
        <v>350</v>
      </c>
      <c r="B43" s="44">
        <v>17.96</v>
      </c>
      <c r="C43" s="20">
        <v>177.75</v>
      </c>
      <c r="D43" s="24">
        <f t="shared" si="104"/>
        <v>344.91855586885595</v>
      </c>
      <c r="E43" s="24">
        <f t="shared" si="105"/>
        <v>-239.37855586885593</v>
      </c>
      <c r="F43" s="24">
        <f t="shared" si="106"/>
        <v>-46.81253832847753</v>
      </c>
      <c r="G43" s="24">
        <f t="shared" si="107"/>
        <v>3.8433024643500198</v>
      </c>
      <c r="H43" s="20">
        <f t="shared" si="108"/>
        <v>6505297.5774616702</v>
      </c>
      <c r="I43" s="20">
        <f t="shared" si="109"/>
        <v>2213725.1733024633</v>
      </c>
      <c r="J43" s="21">
        <f t="shared" si="110"/>
        <v>46.970040649201664</v>
      </c>
      <c r="K43" s="21">
        <f t="shared" si="111"/>
        <v>175.30655131722284</v>
      </c>
      <c r="L43" s="21">
        <f t="shared" si="112"/>
        <v>33.390057650462445</v>
      </c>
      <c r="M43" s="25"/>
      <c r="N43" s="20">
        <f t="shared" si="113"/>
        <v>10</v>
      </c>
      <c r="O43" s="20">
        <f t="shared" si="114"/>
        <v>1.3089969389957472E-2</v>
      </c>
      <c r="P43" s="20">
        <f t="shared" si="115"/>
        <v>5.4105206811824614E-3</v>
      </c>
      <c r="Q43" s="22">
        <f t="shared" si="116"/>
        <v>1.3191592957800813E-2</v>
      </c>
      <c r="R43" s="21">
        <f t="shared" si="117"/>
        <v>1.000014501762754</v>
      </c>
      <c r="S43" s="20">
        <f t="shared" si="118"/>
        <v>9.5326320172267227</v>
      </c>
      <c r="T43" s="20">
        <f t="shared" si="119"/>
        <v>-3.0185173543458879</v>
      </c>
      <c r="U43" s="20">
        <f t="shared" si="120"/>
        <v>0.12660830552812993</v>
      </c>
      <c r="V43" s="25"/>
      <c r="W43" s="44">
        <v>350</v>
      </c>
      <c r="X43" s="44">
        <v>17.96</v>
      </c>
      <c r="Y43" s="20">
        <v>177.75</v>
      </c>
      <c r="Z43" s="20">
        <f t="shared" si="121"/>
        <v>344.91855586885595</v>
      </c>
      <c r="AA43" s="20">
        <f t="shared" si="122"/>
        <v>-239.37855586885593</v>
      </c>
      <c r="AB43" s="20">
        <f t="shared" si="123"/>
        <v>-46.81253832847753</v>
      </c>
      <c r="AC43" s="20">
        <f t="shared" si="124"/>
        <v>3.8433024643500198</v>
      </c>
      <c r="AD43" s="20">
        <f t="shared" si="125"/>
        <v>6505297.5774616702</v>
      </c>
      <c r="AE43" s="20">
        <f t="shared" si="126"/>
        <v>2213725.1733024633</v>
      </c>
      <c r="AF43" s="21">
        <f t="shared" si="127"/>
        <v>46.970040649201664</v>
      </c>
      <c r="AG43" s="21">
        <f t="shared" si="128"/>
        <v>175.30655131722284</v>
      </c>
      <c r="AH43" s="21">
        <f t="shared" si="129"/>
        <v>33.390057650462445</v>
      </c>
      <c r="AI43" s="25"/>
      <c r="AJ43" s="20">
        <f t="shared" si="130"/>
        <v>10</v>
      </c>
      <c r="AK43" s="20">
        <f t="shared" si="131"/>
        <v>1.3089969389957472E-2</v>
      </c>
      <c r="AL43" s="20">
        <f t="shared" si="132"/>
        <v>5.4105206811824614E-3</v>
      </c>
      <c r="AM43" s="23">
        <f t="shared" si="133"/>
        <v>1.3191592957800813E-2</v>
      </c>
      <c r="AN43" s="44">
        <f t="shared" si="134"/>
        <v>1.000014501762754</v>
      </c>
      <c r="AO43" s="23">
        <f t="shared" si="135"/>
        <v>9.5326320172267227</v>
      </c>
      <c r="AP43" s="23">
        <f t="shared" si="136"/>
        <v>-3.0185173543458879</v>
      </c>
      <c r="AQ43" s="23">
        <f t="shared" si="137"/>
        <v>0.12660830552812993</v>
      </c>
      <c r="AR43" s="44">
        <f t="shared" si="138"/>
        <v>0.8031330424190728</v>
      </c>
      <c r="AS43" s="25"/>
      <c r="AT43" s="20">
        <f t="shared" si="139"/>
        <v>0</v>
      </c>
      <c r="AU43" s="20">
        <f t="shared" si="140"/>
        <v>0</v>
      </c>
      <c r="AV43" s="20">
        <f t="shared" si="141"/>
        <v>0</v>
      </c>
      <c r="AX43" s="18"/>
      <c r="AY43" s="18"/>
      <c r="AZ43" s="18"/>
      <c r="BA43" s="125"/>
      <c r="BB43" s="125"/>
      <c r="BC43" s="126"/>
      <c r="BD43" s="122"/>
      <c r="BE43" s="30" t="s">
        <v>120</v>
      </c>
    </row>
    <row r="44" spans="1:57" x14ac:dyDescent="0.4">
      <c r="A44" s="44">
        <v>360</v>
      </c>
      <c r="B44" s="44">
        <v>18.739999999999998</v>
      </c>
      <c r="C44" s="20">
        <v>177.96</v>
      </c>
      <c r="D44" s="24">
        <f t="shared" si="104"/>
        <v>354.4099946882846</v>
      </c>
      <c r="E44" s="24">
        <f t="shared" si="105"/>
        <v>-248.86999468828458</v>
      </c>
      <c r="F44" s="24">
        <f t="shared" si="106"/>
        <v>-49.958516263944517</v>
      </c>
      <c r="G44" s="24">
        <f t="shared" si="107"/>
        <v>3.9610159959067706</v>
      </c>
      <c r="H44" s="20">
        <f t="shared" si="108"/>
        <v>6505294.4314837344</v>
      </c>
      <c r="I44" s="20">
        <f t="shared" si="109"/>
        <v>2213725.2910159947</v>
      </c>
      <c r="J44" s="21">
        <f t="shared" si="110"/>
        <v>50.115297016127101</v>
      </c>
      <c r="K44" s="21">
        <f t="shared" si="111"/>
        <v>175.46672428882795</v>
      </c>
      <c r="L44" s="21">
        <f t="shared" si="112"/>
        <v>35.72435176652472</v>
      </c>
      <c r="M44" s="25"/>
      <c r="N44" s="20">
        <f t="shared" si="113"/>
        <v>10</v>
      </c>
      <c r="O44" s="20">
        <f t="shared" si="114"/>
        <v>1.3613568165555728E-2</v>
      </c>
      <c r="P44" s="20">
        <f t="shared" si="115"/>
        <v>3.6651914291882309E-3</v>
      </c>
      <c r="Q44" s="22">
        <f t="shared" si="116"/>
        <v>1.3662360400419127E-2</v>
      </c>
      <c r="R44" s="21">
        <f t="shared" si="117"/>
        <v>1.0000155552979981</v>
      </c>
      <c r="S44" s="20">
        <f t="shared" si="118"/>
        <v>9.4914388194286623</v>
      </c>
      <c r="T44" s="20">
        <f t="shared" si="119"/>
        <v>-3.1459779354669908</v>
      </c>
      <c r="U44" s="20">
        <f t="shared" si="120"/>
        <v>0.11771353155675084</v>
      </c>
      <c r="V44" s="25"/>
      <c r="W44" s="44">
        <v>360</v>
      </c>
      <c r="X44" s="44">
        <v>18.739999999999998</v>
      </c>
      <c r="Y44" s="20">
        <v>177.96</v>
      </c>
      <c r="Z44" s="20">
        <f t="shared" si="121"/>
        <v>354.4099946882846</v>
      </c>
      <c r="AA44" s="20">
        <f t="shared" si="122"/>
        <v>-248.86999468828458</v>
      </c>
      <c r="AB44" s="20">
        <f t="shared" si="123"/>
        <v>-49.958516263944517</v>
      </c>
      <c r="AC44" s="20">
        <f t="shared" si="124"/>
        <v>3.9610159959067706</v>
      </c>
      <c r="AD44" s="20">
        <f t="shared" si="125"/>
        <v>6505294.4314837344</v>
      </c>
      <c r="AE44" s="20">
        <f t="shared" si="126"/>
        <v>2213725.2910159947</v>
      </c>
      <c r="AF44" s="21">
        <f t="shared" si="127"/>
        <v>50.115297016127101</v>
      </c>
      <c r="AG44" s="21">
        <f t="shared" si="128"/>
        <v>175.46672428882795</v>
      </c>
      <c r="AH44" s="21">
        <f t="shared" si="129"/>
        <v>35.72435176652472</v>
      </c>
      <c r="AI44" s="25"/>
      <c r="AJ44" s="20">
        <f t="shared" si="130"/>
        <v>10</v>
      </c>
      <c r="AK44" s="20">
        <f t="shared" si="131"/>
        <v>1.3613568165555728E-2</v>
      </c>
      <c r="AL44" s="20">
        <f t="shared" si="132"/>
        <v>3.6651914291882309E-3</v>
      </c>
      <c r="AM44" s="23">
        <f t="shared" si="133"/>
        <v>1.3662360400419127E-2</v>
      </c>
      <c r="AN44" s="44">
        <f t="shared" si="134"/>
        <v>1.0000155552979981</v>
      </c>
      <c r="AO44" s="23">
        <f t="shared" si="135"/>
        <v>9.4914388194286623</v>
      </c>
      <c r="AP44" s="23">
        <f t="shared" si="136"/>
        <v>-3.1459779354669908</v>
      </c>
      <c r="AQ44" s="23">
        <f t="shared" si="137"/>
        <v>0.11771353155675084</v>
      </c>
      <c r="AR44" s="44">
        <f t="shared" si="138"/>
        <v>0.78265925904668787</v>
      </c>
      <c r="AS44" s="25"/>
      <c r="AT44" s="20">
        <f t="shared" si="139"/>
        <v>0</v>
      </c>
      <c r="AU44" s="20">
        <f t="shared" si="140"/>
        <v>0</v>
      </c>
      <c r="AV44" s="20">
        <f t="shared" si="141"/>
        <v>0</v>
      </c>
      <c r="AX44" s="18"/>
      <c r="AY44" s="18"/>
      <c r="AZ44" s="18"/>
      <c r="BA44" s="125"/>
      <c r="BB44" s="125"/>
      <c r="BC44" s="126"/>
      <c r="BD44" s="122"/>
      <c r="BE44" s="30" t="s">
        <v>120</v>
      </c>
    </row>
    <row r="45" spans="1:57" x14ac:dyDescent="0.4">
      <c r="A45" s="44">
        <v>370</v>
      </c>
      <c r="B45" s="44">
        <v>19.43</v>
      </c>
      <c r="C45" s="20">
        <v>177.99</v>
      </c>
      <c r="D45" s="24">
        <f t="shared" si="104"/>
        <v>363.86028305665468</v>
      </c>
      <c r="E45" s="24">
        <f t="shared" si="105"/>
        <v>-258.32028305665466</v>
      </c>
      <c r="F45" s="24">
        <f t="shared" si="106"/>
        <v>-53.226160030267614</v>
      </c>
      <c r="G45" s="24">
        <f t="shared" si="107"/>
        <v>4.0765372628586354</v>
      </c>
      <c r="H45" s="20">
        <f t="shared" si="108"/>
        <v>6505291.1638399679</v>
      </c>
      <c r="I45" s="20">
        <f t="shared" si="109"/>
        <v>2213725.4065372618</v>
      </c>
      <c r="J45" s="21">
        <f t="shared" si="110"/>
        <v>53.382040684326903</v>
      </c>
      <c r="K45" s="21">
        <f t="shared" si="111"/>
        <v>175.62032491832585</v>
      </c>
      <c r="L45" s="21">
        <f t="shared" si="112"/>
        <v>38.153256476756958</v>
      </c>
      <c r="M45" s="25"/>
      <c r="N45" s="20">
        <f t="shared" si="113"/>
        <v>10</v>
      </c>
      <c r="O45" s="20">
        <f t="shared" si="114"/>
        <v>1.2042771838760897E-2</v>
      </c>
      <c r="P45" s="20">
        <f t="shared" si="115"/>
        <v>5.2359877559831865E-4</v>
      </c>
      <c r="Q45" s="22">
        <f t="shared" si="116"/>
        <v>1.2043988302536279E-2</v>
      </c>
      <c r="R45" s="21">
        <f t="shared" si="117"/>
        <v>1.0000120883132029</v>
      </c>
      <c r="S45" s="20">
        <f t="shared" si="118"/>
        <v>9.4502883683701029</v>
      </c>
      <c r="T45" s="20">
        <f t="shared" si="119"/>
        <v>-3.2676437663230962</v>
      </c>
      <c r="U45" s="20">
        <f t="shared" si="120"/>
        <v>0.1155212669518645</v>
      </c>
      <c r="V45" s="25"/>
      <c r="W45" s="44">
        <v>370</v>
      </c>
      <c r="X45" s="44">
        <v>19.43</v>
      </c>
      <c r="Y45" s="20">
        <v>177.99</v>
      </c>
      <c r="Z45" s="20">
        <f t="shared" si="121"/>
        <v>363.86028305665468</v>
      </c>
      <c r="AA45" s="20">
        <f t="shared" si="122"/>
        <v>-258.32028305665466</v>
      </c>
      <c r="AB45" s="20">
        <f t="shared" si="123"/>
        <v>-53.226160030267614</v>
      </c>
      <c r="AC45" s="20">
        <f t="shared" si="124"/>
        <v>4.0765372628586354</v>
      </c>
      <c r="AD45" s="20">
        <f t="shared" si="125"/>
        <v>6505291.1638399679</v>
      </c>
      <c r="AE45" s="20">
        <f t="shared" si="126"/>
        <v>2213725.4065372618</v>
      </c>
      <c r="AF45" s="21">
        <f t="shared" si="127"/>
        <v>53.382040684326903</v>
      </c>
      <c r="AG45" s="21">
        <f t="shared" si="128"/>
        <v>175.62032491832585</v>
      </c>
      <c r="AH45" s="21">
        <f t="shared" si="129"/>
        <v>38.153256476756958</v>
      </c>
      <c r="AI45" s="25"/>
      <c r="AJ45" s="20">
        <f t="shared" si="130"/>
        <v>10</v>
      </c>
      <c r="AK45" s="20">
        <f t="shared" si="131"/>
        <v>1.2042771838760897E-2</v>
      </c>
      <c r="AL45" s="20">
        <f t="shared" si="132"/>
        <v>5.2359877559831865E-4</v>
      </c>
      <c r="AM45" s="23">
        <f t="shared" si="133"/>
        <v>1.2043988302536279E-2</v>
      </c>
      <c r="AN45" s="44">
        <f t="shared" si="134"/>
        <v>1.0000120883132029</v>
      </c>
      <c r="AO45" s="23">
        <f t="shared" si="135"/>
        <v>9.4502883683701029</v>
      </c>
      <c r="AP45" s="23">
        <f t="shared" si="136"/>
        <v>-3.2676437663230962</v>
      </c>
      <c r="AQ45" s="23">
        <f t="shared" si="137"/>
        <v>0.1155212669518645</v>
      </c>
      <c r="AR45" s="44">
        <f t="shared" si="138"/>
        <v>0.6899576102965459</v>
      </c>
      <c r="AS45" s="25"/>
      <c r="AT45" s="20">
        <f t="shared" si="139"/>
        <v>0</v>
      </c>
      <c r="AU45" s="20">
        <f t="shared" si="140"/>
        <v>0</v>
      </c>
      <c r="AV45" s="20">
        <f t="shared" si="141"/>
        <v>0</v>
      </c>
      <c r="AX45" s="18"/>
      <c r="AY45" s="18"/>
      <c r="AZ45" s="18"/>
      <c r="BA45" s="125"/>
      <c r="BB45" s="125"/>
      <c r="BC45" s="126"/>
      <c r="BD45" s="122"/>
      <c r="BE45" s="30" t="s">
        <v>120</v>
      </c>
    </row>
    <row r="46" spans="1:57" x14ac:dyDescent="0.4">
      <c r="A46" s="44">
        <v>380</v>
      </c>
      <c r="B46" s="44">
        <v>20.27</v>
      </c>
      <c r="C46" s="20">
        <v>177.97</v>
      </c>
      <c r="D46" s="24">
        <f t="shared" si="104"/>
        <v>373.26604689274888</v>
      </c>
      <c r="E46" s="24">
        <f t="shared" si="105"/>
        <v>-267.72604689274885</v>
      </c>
      <c r="F46" s="24">
        <f t="shared" si="106"/>
        <v>-56.619607739126188</v>
      </c>
      <c r="G46" s="24">
        <f t="shared" si="107"/>
        <v>4.196237105160737</v>
      </c>
      <c r="H46" s="20">
        <f t="shared" si="108"/>
        <v>6505287.7703922587</v>
      </c>
      <c r="I46" s="20">
        <f t="shared" si="109"/>
        <v>2213725.5262371041</v>
      </c>
      <c r="J46" s="21">
        <f t="shared" si="110"/>
        <v>56.774892218085682</v>
      </c>
      <c r="K46" s="21">
        <f t="shared" si="111"/>
        <v>175.761399046224</v>
      </c>
      <c r="L46" s="21">
        <f t="shared" si="112"/>
        <v>40.675846661629663</v>
      </c>
      <c r="M46" s="25"/>
      <c r="N46" s="20">
        <f t="shared" si="113"/>
        <v>10</v>
      </c>
      <c r="O46" s="20">
        <f t="shared" si="114"/>
        <v>1.4660765716752365E-2</v>
      </c>
      <c r="P46" s="20">
        <f t="shared" si="115"/>
        <v>-3.490658503990445E-4</v>
      </c>
      <c r="Q46" s="22">
        <f t="shared" si="116"/>
        <v>1.4661244638142445E-2</v>
      </c>
      <c r="R46" s="21">
        <f t="shared" si="117"/>
        <v>1.0000179130595734</v>
      </c>
      <c r="S46" s="20">
        <f t="shared" si="118"/>
        <v>9.4057638360941773</v>
      </c>
      <c r="T46" s="20">
        <f t="shared" si="119"/>
        <v>-3.3934477088585719</v>
      </c>
      <c r="U46" s="20">
        <f t="shared" si="120"/>
        <v>0.11969984230210158</v>
      </c>
      <c r="V46" s="25"/>
      <c r="W46" s="44">
        <v>380</v>
      </c>
      <c r="X46" s="44">
        <v>20.27</v>
      </c>
      <c r="Y46" s="20">
        <v>177.97</v>
      </c>
      <c r="Z46" s="20">
        <f t="shared" si="121"/>
        <v>373.26604689274888</v>
      </c>
      <c r="AA46" s="20">
        <f t="shared" si="122"/>
        <v>-267.72604689274885</v>
      </c>
      <c r="AB46" s="20">
        <f t="shared" si="123"/>
        <v>-56.619607739126188</v>
      </c>
      <c r="AC46" s="20">
        <f t="shared" si="124"/>
        <v>4.196237105160737</v>
      </c>
      <c r="AD46" s="20">
        <f t="shared" si="125"/>
        <v>6505287.7703922587</v>
      </c>
      <c r="AE46" s="20">
        <f t="shared" si="126"/>
        <v>2213725.5262371041</v>
      </c>
      <c r="AF46" s="21">
        <f t="shared" si="127"/>
        <v>56.774892218085682</v>
      </c>
      <c r="AG46" s="21">
        <f t="shared" si="128"/>
        <v>175.761399046224</v>
      </c>
      <c r="AH46" s="21">
        <f t="shared" si="129"/>
        <v>40.675846661629663</v>
      </c>
      <c r="AI46" s="25"/>
      <c r="AJ46" s="20">
        <f t="shared" si="130"/>
        <v>10</v>
      </c>
      <c r="AK46" s="20">
        <f t="shared" si="131"/>
        <v>1.4660765716752365E-2</v>
      </c>
      <c r="AL46" s="20">
        <f t="shared" si="132"/>
        <v>-3.490658503990445E-4</v>
      </c>
      <c r="AM46" s="23">
        <f t="shared" si="133"/>
        <v>1.4661244638142445E-2</v>
      </c>
      <c r="AN46" s="44">
        <f t="shared" si="134"/>
        <v>1.0000179130595734</v>
      </c>
      <c r="AO46" s="23">
        <f t="shared" si="135"/>
        <v>9.4057638360941773</v>
      </c>
      <c r="AP46" s="23">
        <f t="shared" si="136"/>
        <v>-3.3934477088585719</v>
      </c>
      <c r="AQ46" s="23">
        <f t="shared" si="137"/>
        <v>0.11969984230210158</v>
      </c>
      <c r="AR46" s="44">
        <f t="shared" si="138"/>
        <v>0.84014561959976863</v>
      </c>
      <c r="AS46" s="25"/>
      <c r="AT46" s="20">
        <f t="shared" si="139"/>
        <v>0</v>
      </c>
      <c r="AU46" s="20">
        <f t="shared" si="140"/>
        <v>0</v>
      </c>
      <c r="AV46" s="20">
        <f t="shared" si="141"/>
        <v>0</v>
      </c>
      <c r="AX46" s="18"/>
      <c r="AY46" s="18"/>
      <c r="AZ46" s="18"/>
      <c r="BA46" s="125"/>
      <c r="BB46" s="125"/>
      <c r="BC46" s="126"/>
      <c r="BD46" s="122"/>
      <c r="BE46" s="30" t="s">
        <v>120</v>
      </c>
    </row>
    <row r="47" spans="1:57" x14ac:dyDescent="0.4">
      <c r="A47" s="44">
        <v>390</v>
      </c>
      <c r="B47" s="44">
        <v>21.34</v>
      </c>
      <c r="C47" s="20">
        <v>177.82</v>
      </c>
      <c r="D47" s="24">
        <f t="shared" si="104"/>
        <v>382.61385856571599</v>
      </c>
      <c r="E47" s="24">
        <f t="shared" si="105"/>
        <v>-277.07385856571597</v>
      </c>
      <c r="F47" s="24">
        <f t="shared" si="106"/>
        <v>-60.169037737617288</v>
      </c>
      <c r="G47" s="24">
        <f t="shared" si="107"/>
        <v>4.3268132950847411</v>
      </c>
      <c r="H47" s="20">
        <f t="shared" si="108"/>
        <v>6505284.2209622599</v>
      </c>
      <c r="I47" s="20">
        <f t="shared" si="109"/>
        <v>2213725.6568132942</v>
      </c>
      <c r="J47" s="21">
        <f t="shared" si="110"/>
        <v>60.324409782121663</v>
      </c>
      <c r="K47" s="21">
        <f t="shared" si="111"/>
        <v>175.88688560662553</v>
      </c>
      <c r="L47" s="21">
        <f t="shared" si="112"/>
        <v>43.310935031210363</v>
      </c>
      <c r="M47" s="25"/>
      <c r="N47" s="20">
        <f t="shared" si="113"/>
        <v>10</v>
      </c>
      <c r="O47" s="20">
        <f t="shared" si="114"/>
        <v>1.867502299633933E-2</v>
      </c>
      <c r="P47" s="20">
        <f t="shared" si="115"/>
        <v>-2.6179938779915934E-3</v>
      </c>
      <c r="Q47" s="22">
        <f t="shared" si="116"/>
        <v>1.8698144710207032E-2</v>
      </c>
      <c r="R47" s="21">
        <f t="shared" si="117"/>
        <v>1.0000291360699578</v>
      </c>
      <c r="S47" s="20">
        <f t="shared" si="118"/>
        <v>9.3478116729671132</v>
      </c>
      <c r="T47" s="20">
        <f t="shared" si="119"/>
        <v>-3.5494299984911009</v>
      </c>
      <c r="U47" s="20">
        <f t="shared" si="120"/>
        <v>0.1305761899240038</v>
      </c>
      <c r="V47" s="25"/>
      <c r="W47" s="44">
        <v>390</v>
      </c>
      <c r="X47" s="44">
        <v>21.34</v>
      </c>
      <c r="Y47" s="20">
        <v>177.82</v>
      </c>
      <c r="Z47" s="20">
        <f t="shared" si="121"/>
        <v>382.61385856571599</v>
      </c>
      <c r="AA47" s="20">
        <f t="shared" si="122"/>
        <v>-277.07385856571597</v>
      </c>
      <c r="AB47" s="20">
        <f t="shared" si="123"/>
        <v>-60.169037737617288</v>
      </c>
      <c r="AC47" s="20">
        <f t="shared" si="124"/>
        <v>4.3268132950847411</v>
      </c>
      <c r="AD47" s="20">
        <f t="shared" si="125"/>
        <v>6505284.2209622599</v>
      </c>
      <c r="AE47" s="20">
        <f t="shared" si="126"/>
        <v>2213725.6568132942</v>
      </c>
      <c r="AF47" s="21">
        <f t="shared" si="127"/>
        <v>60.324409782121663</v>
      </c>
      <c r="AG47" s="21">
        <f t="shared" si="128"/>
        <v>175.88688560662553</v>
      </c>
      <c r="AH47" s="21">
        <f t="shared" si="129"/>
        <v>43.310935031210363</v>
      </c>
      <c r="AI47" s="25"/>
      <c r="AJ47" s="20">
        <f t="shared" si="130"/>
        <v>10</v>
      </c>
      <c r="AK47" s="20">
        <f t="shared" si="131"/>
        <v>1.867502299633933E-2</v>
      </c>
      <c r="AL47" s="20">
        <f t="shared" si="132"/>
        <v>-2.6179938779915934E-3</v>
      </c>
      <c r="AM47" s="23">
        <f t="shared" si="133"/>
        <v>1.8698144710207032E-2</v>
      </c>
      <c r="AN47" s="44">
        <f t="shared" si="134"/>
        <v>1.0000291360699578</v>
      </c>
      <c r="AO47" s="23">
        <f t="shared" si="135"/>
        <v>9.3478116729671132</v>
      </c>
      <c r="AP47" s="23">
        <f t="shared" si="136"/>
        <v>-3.5494299984911009</v>
      </c>
      <c r="AQ47" s="23">
        <f t="shared" si="137"/>
        <v>0.1305761899240038</v>
      </c>
      <c r="AR47" s="44">
        <f t="shared" si="138"/>
        <v>1.0776694141730234</v>
      </c>
      <c r="AS47" s="25"/>
      <c r="AT47" s="20">
        <f t="shared" si="139"/>
        <v>0</v>
      </c>
      <c r="AU47" s="20">
        <f t="shared" si="140"/>
        <v>0</v>
      </c>
      <c r="AV47" s="20">
        <f t="shared" si="141"/>
        <v>0</v>
      </c>
      <c r="AX47" s="18"/>
      <c r="AY47" s="18"/>
      <c r="AZ47" s="18"/>
      <c r="BA47" s="125"/>
      <c r="BB47" s="125"/>
      <c r="BC47" s="126"/>
      <c r="BD47" s="122"/>
      <c r="BE47" s="30" t="s">
        <v>120</v>
      </c>
    </row>
    <row r="48" spans="1:57" x14ac:dyDescent="0.4">
      <c r="A48" s="44">
        <v>400</v>
      </c>
      <c r="B48" s="44">
        <v>22.48</v>
      </c>
      <c r="C48" s="20">
        <v>177.57</v>
      </c>
      <c r="D48" s="24">
        <f t="shared" si="104"/>
        <v>391.89141898979892</v>
      </c>
      <c r="E48" s="24">
        <f t="shared" si="105"/>
        <v>-286.3514189897989</v>
      </c>
      <c r="F48" s="24">
        <f t="shared" si="106"/>
        <v>-63.897438041847344</v>
      </c>
      <c r="G48" s="24">
        <f t="shared" si="107"/>
        <v>4.4770887402588944</v>
      </c>
      <c r="H48" s="20">
        <f t="shared" si="108"/>
        <v>6505280.4925619559</v>
      </c>
      <c r="I48" s="20">
        <f t="shared" si="109"/>
        <v>2213725.8070887392</v>
      </c>
      <c r="J48" s="21">
        <f t="shared" si="110"/>
        <v>64.054093638891445</v>
      </c>
      <c r="K48" s="21">
        <f t="shared" si="111"/>
        <v>175.99201862384351</v>
      </c>
      <c r="L48" s="21">
        <f t="shared" si="112"/>
        <v>46.07046017179082</v>
      </c>
      <c r="M48" s="25"/>
      <c r="N48" s="20">
        <f t="shared" si="113"/>
        <v>10</v>
      </c>
      <c r="O48" s="20">
        <f t="shared" si="114"/>
        <v>1.9896753472735368E-2</v>
      </c>
      <c r="P48" s="20">
        <f t="shared" si="115"/>
        <v>-4.3633231299858239E-3</v>
      </c>
      <c r="Q48" s="22">
        <f t="shared" si="116"/>
        <v>1.9963216983913679E-2</v>
      </c>
      <c r="R48" s="21">
        <f t="shared" si="117"/>
        <v>1.0000332121596338</v>
      </c>
      <c r="S48" s="20">
        <f t="shared" si="118"/>
        <v>9.2775604240829459</v>
      </c>
      <c r="T48" s="20">
        <f t="shared" si="119"/>
        <v>-3.7284003042300551</v>
      </c>
      <c r="U48" s="20">
        <f t="shared" si="120"/>
        <v>0.1502754451741537</v>
      </c>
      <c r="V48" s="25"/>
      <c r="W48" s="44">
        <v>400</v>
      </c>
      <c r="X48" s="44">
        <v>22.48</v>
      </c>
      <c r="Y48" s="20">
        <v>177.57</v>
      </c>
      <c r="Z48" s="20">
        <f t="shared" si="121"/>
        <v>391.89141898979892</v>
      </c>
      <c r="AA48" s="20">
        <f t="shared" si="122"/>
        <v>-286.3514189897989</v>
      </c>
      <c r="AB48" s="20">
        <f t="shared" si="123"/>
        <v>-63.897438041847344</v>
      </c>
      <c r="AC48" s="20">
        <f t="shared" si="124"/>
        <v>4.4770887402588944</v>
      </c>
      <c r="AD48" s="20">
        <f t="shared" si="125"/>
        <v>6505280.4925619559</v>
      </c>
      <c r="AE48" s="20">
        <f t="shared" si="126"/>
        <v>2213725.8070887392</v>
      </c>
      <c r="AF48" s="21">
        <f t="shared" si="127"/>
        <v>64.054093638891445</v>
      </c>
      <c r="AG48" s="21">
        <f t="shared" si="128"/>
        <v>175.99201862384351</v>
      </c>
      <c r="AH48" s="21">
        <f t="shared" si="129"/>
        <v>46.07046017179082</v>
      </c>
      <c r="AI48" s="25"/>
      <c r="AJ48" s="20">
        <f t="shared" si="130"/>
        <v>10</v>
      </c>
      <c r="AK48" s="20">
        <f t="shared" si="131"/>
        <v>1.9896753472735368E-2</v>
      </c>
      <c r="AL48" s="20">
        <f t="shared" si="132"/>
        <v>-4.3633231299858239E-3</v>
      </c>
      <c r="AM48" s="23">
        <f t="shared" si="133"/>
        <v>1.9963216983913679E-2</v>
      </c>
      <c r="AN48" s="44">
        <f t="shared" si="134"/>
        <v>1.0000332121596338</v>
      </c>
      <c r="AO48" s="23">
        <f t="shared" si="135"/>
        <v>9.2775604240829459</v>
      </c>
      <c r="AP48" s="23">
        <f t="shared" si="136"/>
        <v>-3.7284003042300551</v>
      </c>
      <c r="AQ48" s="23">
        <f t="shared" si="137"/>
        <v>0.1502754451741537</v>
      </c>
      <c r="AR48" s="44">
        <f t="shared" si="138"/>
        <v>1.1301889682612165</v>
      </c>
      <c r="AS48" s="25"/>
      <c r="AT48" s="20">
        <f t="shared" si="139"/>
        <v>0</v>
      </c>
      <c r="AU48" s="20">
        <f t="shared" si="140"/>
        <v>0</v>
      </c>
      <c r="AV48" s="20">
        <f t="shared" si="141"/>
        <v>0</v>
      </c>
      <c r="AX48" s="18"/>
      <c r="AY48" s="18"/>
      <c r="AZ48" s="18"/>
      <c r="BA48" s="125"/>
      <c r="BB48" s="125"/>
      <c r="BC48" s="126"/>
      <c r="BD48" s="122"/>
      <c r="BE48" s="30" t="s">
        <v>120</v>
      </c>
    </row>
    <row r="49" spans="1:57" x14ac:dyDescent="0.4">
      <c r="A49" s="44">
        <v>410</v>
      </c>
      <c r="B49" s="44">
        <v>23.51</v>
      </c>
      <c r="C49" s="20">
        <v>177.33</v>
      </c>
      <c r="D49" s="24">
        <f t="shared" si="104"/>
        <v>401.09668656627417</v>
      </c>
      <c r="E49" s="24">
        <f t="shared" si="105"/>
        <v>-295.55668656627415</v>
      </c>
      <c r="F49" s="24">
        <f t="shared" si="106"/>
        <v>-67.80000975287868</v>
      </c>
      <c r="G49" s="24">
        <f t="shared" si="107"/>
        <v>4.6510644289379179</v>
      </c>
      <c r="H49" s="20">
        <f t="shared" si="108"/>
        <v>6505276.5899902452</v>
      </c>
      <c r="I49" s="20">
        <f t="shared" si="109"/>
        <v>2213725.9810644281</v>
      </c>
      <c r="J49" s="21">
        <f t="shared" si="110"/>
        <v>67.959353460819329</v>
      </c>
      <c r="K49" s="21">
        <f t="shared" si="111"/>
        <v>176.07567141147052</v>
      </c>
      <c r="L49" s="21">
        <f t="shared" si="112"/>
        <v>48.948174127830129</v>
      </c>
      <c r="M49" s="25"/>
      <c r="N49" s="20">
        <f t="shared" si="113"/>
        <v>10</v>
      </c>
      <c r="O49" s="20">
        <f t="shared" si="114"/>
        <v>1.7976891295541614E-2</v>
      </c>
      <c r="P49" s="20">
        <f t="shared" si="115"/>
        <v>-4.188790204786054E-3</v>
      </c>
      <c r="Q49" s="22">
        <f t="shared" si="116"/>
        <v>1.8051177222892623E-2</v>
      </c>
      <c r="R49" s="21">
        <f t="shared" si="117"/>
        <v>1.0000271546347483</v>
      </c>
      <c r="S49" s="20">
        <f t="shared" si="118"/>
        <v>9.2052675764752614</v>
      </c>
      <c r="T49" s="20">
        <f t="shared" si="119"/>
        <v>-3.9025717110313418</v>
      </c>
      <c r="U49" s="20">
        <f t="shared" si="120"/>
        <v>0.17397568867902322</v>
      </c>
      <c r="V49" s="25"/>
      <c r="W49" s="44">
        <v>410</v>
      </c>
      <c r="X49" s="44">
        <v>23.51</v>
      </c>
      <c r="Y49" s="20">
        <v>177.33</v>
      </c>
      <c r="Z49" s="20">
        <f t="shared" si="121"/>
        <v>401.09668656627417</v>
      </c>
      <c r="AA49" s="20">
        <f t="shared" si="122"/>
        <v>-295.55668656627415</v>
      </c>
      <c r="AB49" s="20">
        <f t="shared" si="123"/>
        <v>-67.80000975287868</v>
      </c>
      <c r="AC49" s="20">
        <f t="shared" si="124"/>
        <v>4.6510644289379179</v>
      </c>
      <c r="AD49" s="20">
        <f t="shared" si="125"/>
        <v>6505276.5899902452</v>
      </c>
      <c r="AE49" s="20">
        <f t="shared" si="126"/>
        <v>2213725.9810644281</v>
      </c>
      <c r="AF49" s="21">
        <f t="shared" si="127"/>
        <v>67.959353460819329</v>
      </c>
      <c r="AG49" s="21">
        <f t="shared" si="128"/>
        <v>176.07567141147052</v>
      </c>
      <c r="AH49" s="21">
        <f t="shared" si="129"/>
        <v>48.948174127830129</v>
      </c>
      <c r="AI49" s="25"/>
      <c r="AJ49" s="20">
        <f t="shared" si="130"/>
        <v>10</v>
      </c>
      <c r="AK49" s="20">
        <f t="shared" si="131"/>
        <v>1.7976891295541614E-2</v>
      </c>
      <c r="AL49" s="20">
        <f t="shared" si="132"/>
        <v>-4.188790204786054E-3</v>
      </c>
      <c r="AM49" s="23">
        <f t="shared" si="133"/>
        <v>1.8051177222892623E-2</v>
      </c>
      <c r="AN49" s="44">
        <f t="shared" si="134"/>
        <v>1.0000271546347483</v>
      </c>
      <c r="AO49" s="23">
        <f t="shared" si="135"/>
        <v>9.2052675764752614</v>
      </c>
      <c r="AP49" s="23">
        <f t="shared" si="136"/>
        <v>-3.9025717110313418</v>
      </c>
      <c r="AQ49" s="23">
        <f t="shared" si="137"/>
        <v>0.17397568867902322</v>
      </c>
      <c r="AR49" s="44">
        <f t="shared" si="138"/>
        <v>1.0456810830669332</v>
      </c>
      <c r="AS49" s="25"/>
      <c r="AT49" s="20">
        <f t="shared" si="139"/>
        <v>0</v>
      </c>
      <c r="AU49" s="20">
        <f t="shared" si="140"/>
        <v>0</v>
      </c>
      <c r="AV49" s="20">
        <f t="shared" si="141"/>
        <v>0</v>
      </c>
      <c r="AX49" s="18"/>
      <c r="AY49" s="18"/>
      <c r="AZ49" s="18"/>
      <c r="BA49" s="125"/>
      <c r="BB49" s="125"/>
      <c r="BC49" s="126"/>
      <c r="BD49" s="122"/>
      <c r="BE49" s="30" t="s">
        <v>120</v>
      </c>
    </row>
    <row r="50" spans="1:57" x14ac:dyDescent="0.4">
      <c r="A50" s="44">
        <v>420</v>
      </c>
      <c r="B50" s="44">
        <v>24.31</v>
      </c>
      <c r="C50" s="20">
        <v>177.08</v>
      </c>
      <c r="D50" s="24">
        <f t="shared" si="104"/>
        <v>410.23844699574187</v>
      </c>
      <c r="E50" s="24">
        <f t="shared" si="105"/>
        <v>-304.69844699574185</v>
      </c>
      <c r="F50" s="24">
        <f t="shared" si="106"/>
        <v>-71.848151503749335</v>
      </c>
      <c r="G50" s="24">
        <f t="shared" si="107"/>
        <v>4.8488368854919193</v>
      </c>
      <c r="H50" s="20">
        <f t="shared" si="108"/>
        <v>6505272.5418484947</v>
      </c>
      <c r="I50" s="20">
        <f t="shared" si="109"/>
        <v>2213726.1788368844</v>
      </c>
      <c r="J50" s="21">
        <f t="shared" si="110"/>
        <v>72.011583051949529</v>
      </c>
      <c r="K50" s="21">
        <f t="shared" si="111"/>
        <v>176.13911763723004</v>
      </c>
      <c r="L50" s="21">
        <f t="shared" si="112"/>
        <v>51.922104936432355</v>
      </c>
      <c r="M50" s="25"/>
      <c r="N50" s="20">
        <f t="shared" si="113"/>
        <v>10</v>
      </c>
      <c r="O50" s="20">
        <f t="shared" si="114"/>
        <v>1.3962634015954586E-2</v>
      </c>
      <c r="P50" s="20">
        <f t="shared" si="115"/>
        <v>-4.3633231299858239E-3</v>
      </c>
      <c r="Q50" s="22">
        <f t="shared" si="116"/>
        <v>1.4074152497792092E-2</v>
      </c>
      <c r="R50" s="21">
        <f t="shared" si="117"/>
        <v>1.0000165071410207</v>
      </c>
      <c r="S50" s="20">
        <f t="shared" si="118"/>
        <v>9.1417604294676753</v>
      </c>
      <c r="T50" s="20">
        <f t="shared" si="119"/>
        <v>-4.0481417508706565</v>
      </c>
      <c r="U50" s="20">
        <f t="shared" si="120"/>
        <v>0.1977724565540015</v>
      </c>
      <c r="V50" s="25"/>
      <c r="W50" s="44">
        <v>420</v>
      </c>
      <c r="X50" s="44">
        <v>24.31</v>
      </c>
      <c r="Y50" s="20">
        <v>177.08</v>
      </c>
      <c r="Z50" s="20">
        <f t="shared" si="121"/>
        <v>410.23844699574187</v>
      </c>
      <c r="AA50" s="20">
        <f t="shared" si="122"/>
        <v>-304.69844699574185</v>
      </c>
      <c r="AB50" s="20">
        <f t="shared" si="123"/>
        <v>-71.848151503749335</v>
      </c>
      <c r="AC50" s="20">
        <f t="shared" si="124"/>
        <v>4.8488368854919193</v>
      </c>
      <c r="AD50" s="20">
        <f t="shared" si="125"/>
        <v>6505272.5418484947</v>
      </c>
      <c r="AE50" s="20">
        <f t="shared" si="126"/>
        <v>2213726.1788368844</v>
      </c>
      <c r="AF50" s="21">
        <f t="shared" si="127"/>
        <v>72.011583051949529</v>
      </c>
      <c r="AG50" s="21">
        <f t="shared" si="128"/>
        <v>176.13911763723004</v>
      </c>
      <c r="AH50" s="21">
        <f t="shared" si="129"/>
        <v>51.922104936432355</v>
      </c>
      <c r="AI50" s="25"/>
      <c r="AJ50" s="20">
        <f t="shared" si="130"/>
        <v>10</v>
      </c>
      <c r="AK50" s="20">
        <f t="shared" si="131"/>
        <v>1.3962634015954586E-2</v>
      </c>
      <c r="AL50" s="20">
        <f t="shared" si="132"/>
        <v>-4.3633231299858239E-3</v>
      </c>
      <c r="AM50" s="23">
        <f t="shared" si="133"/>
        <v>1.4074152497792092E-2</v>
      </c>
      <c r="AN50" s="44">
        <f t="shared" si="134"/>
        <v>1.0000165071410207</v>
      </c>
      <c r="AO50" s="23">
        <f t="shared" si="135"/>
        <v>9.1417604294676753</v>
      </c>
      <c r="AP50" s="23">
        <f t="shared" si="136"/>
        <v>-4.0481417508706565</v>
      </c>
      <c r="AQ50" s="23">
        <f t="shared" si="137"/>
        <v>0.1977724565540015</v>
      </c>
      <c r="AR50" s="44">
        <f t="shared" si="138"/>
        <v>0.83141369686510447</v>
      </c>
      <c r="AS50" s="25"/>
      <c r="AT50" s="20">
        <f t="shared" si="139"/>
        <v>0</v>
      </c>
      <c r="AU50" s="20">
        <f t="shared" si="140"/>
        <v>0</v>
      </c>
      <c r="AV50" s="20">
        <f t="shared" si="141"/>
        <v>0</v>
      </c>
      <c r="AX50" s="18"/>
      <c r="AY50" s="18"/>
      <c r="AZ50" s="18"/>
      <c r="BA50" s="125"/>
      <c r="BB50" s="125"/>
      <c r="BC50" s="126"/>
      <c r="BD50" s="122"/>
      <c r="BE50" s="30" t="s">
        <v>120</v>
      </c>
    </row>
    <row r="51" spans="1:57" x14ac:dyDescent="0.4">
      <c r="A51" s="44">
        <v>430</v>
      </c>
      <c r="B51" s="44">
        <v>25.4</v>
      </c>
      <c r="C51" s="20">
        <v>176.99</v>
      </c>
      <c r="D51" s="24">
        <f t="shared" si="104"/>
        <v>419.31205464787507</v>
      </c>
      <c r="E51" s="24">
        <f t="shared" si="105"/>
        <v>-313.77205464787505</v>
      </c>
      <c r="F51" s="24">
        <f t="shared" si="106"/>
        <v>-76.045689695457568</v>
      </c>
      <c r="G51" s="24">
        <f t="shared" si="107"/>
        <v>5.0663173293127537</v>
      </c>
      <c r="H51" s="20">
        <f t="shared" si="108"/>
        <v>6505268.3443103032</v>
      </c>
      <c r="I51" s="20">
        <f t="shared" si="109"/>
        <v>2213726.3963173283</v>
      </c>
      <c r="J51" s="21">
        <f t="shared" si="110"/>
        <v>76.214266988137567</v>
      </c>
      <c r="K51" s="21">
        <f t="shared" si="111"/>
        <v>176.18847201783299</v>
      </c>
      <c r="L51" s="21">
        <f t="shared" si="112"/>
        <v>54.997812008332964</v>
      </c>
      <c r="M51" s="25"/>
      <c r="N51" s="20">
        <f t="shared" si="113"/>
        <v>10</v>
      </c>
      <c r="O51" s="20">
        <f t="shared" si="114"/>
        <v>1.9024088846738188E-2</v>
      </c>
      <c r="P51" s="20">
        <f t="shared" si="115"/>
        <v>-1.5707963267949561E-3</v>
      </c>
      <c r="Q51" s="22">
        <f t="shared" si="116"/>
        <v>1.9035537273479619E-2</v>
      </c>
      <c r="R51" s="21">
        <f t="shared" si="117"/>
        <v>1.0000301970674705</v>
      </c>
      <c r="S51" s="20">
        <f t="shared" si="118"/>
        <v>9.0736076521332159</v>
      </c>
      <c r="T51" s="20">
        <f t="shared" si="119"/>
        <v>-4.1975381917082384</v>
      </c>
      <c r="U51" s="20">
        <f t="shared" si="120"/>
        <v>0.21748044382083448</v>
      </c>
      <c r="V51" s="25"/>
      <c r="W51" s="44">
        <v>430</v>
      </c>
      <c r="X51" s="44">
        <v>25.4</v>
      </c>
      <c r="Y51" s="20">
        <v>176.99</v>
      </c>
      <c r="Z51" s="20">
        <f t="shared" si="121"/>
        <v>419.31205464787507</v>
      </c>
      <c r="AA51" s="20">
        <f t="shared" si="122"/>
        <v>-313.77205464787505</v>
      </c>
      <c r="AB51" s="20">
        <f t="shared" si="123"/>
        <v>-76.045689695457568</v>
      </c>
      <c r="AC51" s="20">
        <f t="shared" si="124"/>
        <v>5.0663173293127537</v>
      </c>
      <c r="AD51" s="20">
        <f t="shared" si="125"/>
        <v>6505268.3443103032</v>
      </c>
      <c r="AE51" s="20">
        <f t="shared" si="126"/>
        <v>2213726.3963173283</v>
      </c>
      <c r="AF51" s="21">
        <f t="shared" si="127"/>
        <v>76.214266988137567</v>
      </c>
      <c r="AG51" s="21">
        <f t="shared" si="128"/>
        <v>176.18847201783299</v>
      </c>
      <c r="AH51" s="21">
        <f t="shared" si="129"/>
        <v>54.997812008332964</v>
      </c>
      <c r="AI51" s="25"/>
      <c r="AJ51" s="20">
        <f t="shared" si="130"/>
        <v>10</v>
      </c>
      <c r="AK51" s="20">
        <f t="shared" si="131"/>
        <v>1.9024088846738188E-2</v>
      </c>
      <c r="AL51" s="20">
        <f t="shared" si="132"/>
        <v>-1.5707963267949561E-3</v>
      </c>
      <c r="AM51" s="23">
        <f t="shared" si="133"/>
        <v>1.9035537273479619E-2</v>
      </c>
      <c r="AN51" s="44">
        <f t="shared" si="134"/>
        <v>1.0000301970674705</v>
      </c>
      <c r="AO51" s="23">
        <f t="shared" si="135"/>
        <v>9.0736076521332159</v>
      </c>
      <c r="AP51" s="23">
        <f t="shared" si="136"/>
        <v>-4.1975381917082384</v>
      </c>
      <c r="AQ51" s="23">
        <f t="shared" si="137"/>
        <v>0.21748044382083448</v>
      </c>
      <c r="AR51" s="44">
        <f t="shared" si="138"/>
        <v>1.0891155457187096</v>
      </c>
      <c r="AS51" s="25"/>
      <c r="AT51" s="20">
        <f t="shared" si="139"/>
        <v>0</v>
      </c>
      <c r="AU51" s="20">
        <f t="shared" si="140"/>
        <v>0</v>
      </c>
      <c r="AV51" s="20">
        <f t="shared" si="141"/>
        <v>0</v>
      </c>
      <c r="AX51" s="18"/>
      <c r="AY51" s="18"/>
      <c r="AZ51" s="18"/>
      <c r="BA51" s="125"/>
      <c r="BB51" s="125"/>
      <c r="BC51" s="126"/>
      <c r="BD51" s="122"/>
      <c r="BE51" s="30" t="s">
        <v>120</v>
      </c>
    </row>
    <row r="52" spans="1:57" x14ac:dyDescent="0.4">
      <c r="A52" s="44">
        <v>440</v>
      </c>
      <c r="B52" s="44">
        <v>26.19</v>
      </c>
      <c r="C52" s="20">
        <v>177.06</v>
      </c>
      <c r="D52" s="24">
        <f t="shared" si="104"/>
        <v>428.31555103043098</v>
      </c>
      <c r="E52" s="24">
        <f t="shared" si="105"/>
        <v>-322.77555103043096</v>
      </c>
      <c r="F52" s="24">
        <f t="shared" si="106"/>
        <v>-80.391317175424447</v>
      </c>
      <c r="G52" s="24">
        <f t="shared" si="107"/>
        <v>5.2921227443948746</v>
      </c>
      <c r="H52" s="20">
        <f t="shared" si="108"/>
        <v>6505263.998682823</v>
      </c>
      <c r="I52" s="20">
        <f t="shared" si="109"/>
        <v>2213726.6221227436</v>
      </c>
      <c r="J52" s="21">
        <f t="shared" si="110"/>
        <v>80.565317850433857</v>
      </c>
      <c r="K52" s="21">
        <f t="shared" si="111"/>
        <v>176.23367988983702</v>
      </c>
      <c r="L52" s="21">
        <f t="shared" si="112"/>
        <v>58.18161086821182</v>
      </c>
      <c r="M52" s="25"/>
      <c r="N52" s="20">
        <f t="shared" si="113"/>
        <v>10</v>
      </c>
      <c r="O52" s="20">
        <f t="shared" si="114"/>
        <v>1.3788101090755251E-2</v>
      </c>
      <c r="P52" s="20">
        <f t="shared" si="115"/>
        <v>1.2217304763959117E-3</v>
      </c>
      <c r="Q52" s="22">
        <f t="shared" si="116"/>
        <v>1.3798344459198919E-2</v>
      </c>
      <c r="R52" s="21">
        <f t="shared" si="117"/>
        <v>1.0000158664945735</v>
      </c>
      <c r="S52" s="20">
        <f t="shared" si="118"/>
        <v>9.0034963825559018</v>
      </c>
      <c r="T52" s="20">
        <f t="shared" si="119"/>
        <v>-4.3456274799668817</v>
      </c>
      <c r="U52" s="20">
        <f t="shared" si="120"/>
        <v>0.22580541508212071</v>
      </c>
      <c r="V52" s="25"/>
      <c r="W52" s="44">
        <v>440</v>
      </c>
      <c r="X52" s="44">
        <v>26.19</v>
      </c>
      <c r="Y52" s="20">
        <v>177.06</v>
      </c>
      <c r="Z52" s="20">
        <f t="shared" si="121"/>
        <v>428.31555103043098</v>
      </c>
      <c r="AA52" s="20">
        <f t="shared" si="122"/>
        <v>-322.77555103043096</v>
      </c>
      <c r="AB52" s="20">
        <f t="shared" si="123"/>
        <v>-80.391317175424447</v>
      </c>
      <c r="AC52" s="20">
        <f t="shared" si="124"/>
        <v>5.2921227443948746</v>
      </c>
      <c r="AD52" s="20">
        <f t="shared" si="125"/>
        <v>6505263.998682823</v>
      </c>
      <c r="AE52" s="20">
        <f t="shared" si="126"/>
        <v>2213726.6221227436</v>
      </c>
      <c r="AF52" s="21">
        <f t="shared" si="127"/>
        <v>80.565317850433857</v>
      </c>
      <c r="AG52" s="21">
        <f t="shared" si="128"/>
        <v>176.23367988983702</v>
      </c>
      <c r="AH52" s="21">
        <f t="shared" si="129"/>
        <v>58.18161086821182</v>
      </c>
      <c r="AI52" s="25"/>
      <c r="AJ52" s="20">
        <f t="shared" si="130"/>
        <v>10</v>
      </c>
      <c r="AK52" s="20">
        <f t="shared" si="131"/>
        <v>1.3788101090755251E-2</v>
      </c>
      <c r="AL52" s="20">
        <f t="shared" si="132"/>
        <v>1.2217304763959117E-3</v>
      </c>
      <c r="AM52" s="23">
        <f t="shared" si="133"/>
        <v>1.3798344459198919E-2</v>
      </c>
      <c r="AN52" s="44">
        <f t="shared" si="134"/>
        <v>1.0000158664945735</v>
      </c>
      <c r="AO52" s="23">
        <f t="shared" si="135"/>
        <v>9.0034963825559018</v>
      </c>
      <c r="AP52" s="23">
        <f t="shared" si="136"/>
        <v>-4.3456274799668817</v>
      </c>
      <c r="AQ52" s="23">
        <f t="shared" si="137"/>
        <v>0.22580541508212071</v>
      </c>
      <c r="AR52" s="44">
        <f t="shared" si="138"/>
        <v>0.79079303937700096</v>
      </c>
      <c r="AS52" s="25"/>
      <c r="AT52" s="20">
        <f t="shared" si="139"/>
        <v>0</v>
      </c>
      <c r="AU52" s="20">
        <f t="shared" si="140"/>
        <v>0</v>
      </c>
      <c r="AV52" s="20">
        <f t="shared" si="141"/>
        <v>0</v>
      </c>
      <c r="AX52" s="18"/>
      <c r="AY52" s="18"/>
      <c r="AZ52" s="18"/>
      <c r="BA52" s="125"/>
      <c r="BB52" s="125"/>
      <c r="BC52" s="126"/>
      <c r="BD52" s="122"/>
      <c r="BE52" s="30" t="s">
        <v>120</v>
      </c>
    </row>
    <row r="53" spans="1:57" x14ac:dyDescent="0.4">
      <c r="A53" s="44">
        <v>450</v>
      </c>
      <c r="B53" s="44">
        <v>27.12</v>
      </c>
      <c r="C53" s="20">
        <v>176.88</v>
      </c>
      <c r="D53" s="24">
        <f t="shared" si="104"/>
        <v>437.25269447052398</v>
      </c>
      <c r="E53" s="24">
        <f t="shared" si="105"/>
        <v>-331.71269447052396</v>
      </c>
      <c r="F53" s="24">
        <f t="shared" si="106"/>
        <v>-84.871157575678566</v>
      </c>
      <c r="G53" s="24">
        <f t="shared" si="107"/>
        <v>5.5293674722970065</v>
      </c>
      <c r="H53" s="20">
        <f t="shared" si="108"/>
        <v>6505259.5188424224</v>
      </c>
      <c r="I53" s="20">
        <f t="shared" si="109"/>
        <v>2213726.8593674717</v>
      </c>
      <c r="J53" s="21">
        <f t="shared" si="110"/>
        <v>85.0510863709533</v>
      </c>
      <c r="K53" s="21">
        <f t="shared" si="111"/>
        <v>176.27244013295598</v>
      </c>
      <c r="L53" s="21">
        <f t="shared" si="112"/>
        <v>61.460869741327429</v>
      </c>
      <c r="M53" s="25"/>
      <c r="N53" s="20">
        <f t="shared" si="113"/>
        <v>10</v>
      </c>
      <c r="O53" s="20">
        <f t="shared" si="114"/>
        <v>1.6231562043547261E-2</v>
      </c>
      <c r="P53" s="20">
        <f t="shared" si="115"/>
        <v>-3.1415926535899121E-3</v>
      </c>
      <c r="Q53" s="22">
        <f t="shared" si="116"/>
        <v>1.6292617135401422E-2</v>
      </c>
      <c r="R53" s="21">
        <f t="shared" si="117"/>
        <v>1.000022121368304</v>
      </c>
      <c r="S53" s="20">
        <f t="shared" si="118"/>
        <v>8.9371434400930045</v>
      </c>
      <c r="T53" s="20">
        <f t="shared" si="119"/>
        <v>-4.4798404002541181</v>
      </c>
      <c r="U53" s="20">
        <f t="shared" si="120"/>
        <v>0.23724472790213166</v>
      </c>
      <c r="V53" s="25"/>
      <c r="W53" s="44">
        <v>450</v>
      </c>
      <c r="X53" s="44">
        <v>27.12</v>
      </c>
      <c r="Y53" s="20">
        <v>176.88</v>
      </c>
      <c r="Z53" s="20">
        <f t="shared" si="121"/>
        <v>437.25269447052398</v>
      </c>
      <c r="AA53" s="20">
        <f t="shared" si="122"/>
        <v>-331.71269447052396</v>
      </c>
      <c r="AB53" s="20">
        <f t="shared" si="123"/>
        <v>-84.871157575678566</v>
      </c>
      <c r="AC53" s="20">
        <f t="shared" si="124"/>
        <v>5.5293674722970065</v>
      </c>
      <c r="AD53" s="20">
        <f t="shared" si="125"/>
        <v>6505259.5188424224</v>
      </c>
      <c r="AE53" s="20">
        <f t="shared" si="126"/>
        <v>2213726.8593674717</v>
      </c>
      <c r="AF53" s="21">
        <f t="shared" si="127"/>
        <v>85.0510863709533</v>
      </c>
      <c r="AG53" s="21">
        <f t="shared" si="128"/>
        <v>176.27244013295598</v>
      </c>
      <c r="AH53" s="21">
        <f t="shared" si="129"/>
        <v>61.460869741327429</v>
      </c>
      <c r="AI53" s="25"/>
      <c r="AJ53" s="20">
        <f t="shared" si="130"/>
        <v>10</v>
      </c>
      <c r="AK53" s="20">
        <f t="shared" si="131"/>
        <v>1.6231562043547261E-2</v>
      </c>
      <c r="AL53" s="20">
        <f t="shared" si="132"/>
        <v>-3.1415926535899121E-3</v>
      </c>
      <c r="AM53" s="23">
        <f t="shared" si="133"/>
        <v>1.6292617135401422E-2</v>
      </c>
      <c r="AN53" s="44">
        <f t="shared" si="134"/>
        <v>1.000022121368304</v>
      </c>
      <c r="AO53" s="23">
        <f t="shared" si="135"/>
        <v>8.9371434400930045</v>
      </c>
      <c r="AP53" s="23">
        <f t="shared" si="136"/>
        <v>-4.4798404002541181</v>
      </c>
      <c r="AQ53" s="23">
        <f t="shared" si="137"/>
        <v>0.23724472790213166</v>
      </c>
      <c r="AR53" s="44">
        <f t="shared" si="138"/>
        <v>0.94600281806311004</v>
      </c>
      <c r="AS53" s="25"/>
      <c r="AT53" s="20">
        <f t="shared" si="139"/>
        <v>0</v>
      </c>
      <c r="AU53" s="20">
        <f t="shared" si="140"/>
        <v>0</v>
      </c>
      <c r="AV53" s="20">
        <f t="shared" si="141"/>
        <v>0</v>
      </c>
      <c r="AX53" s="18"/>
      <c r="AY53" s="18"/>
      <c r="AZ53" s="18"/>
      <c r="BA53" s="125"/>
      <c r="BB53" s="125"/>
      <c r="BC53" s="126"/>
      <c r="BD53" s="122"/>
      <c r="BE53" s="30" t="s">
        <v>120</v>
      </c>
    </row>
    <row r="54" spans="1:57" x14ac:dyDescent="0.4">
      <c r="A54" s="44">
        <v>460</v>
      </c>
      <c r="B54" s="44">
        <v>28.13</v>
      </c>
      <c r="C54" s="20">
        <v>177.26</v>
      </c>
      <c r="D54" s="24">
        <f t="shared" si="104"/>
        <v>446.11260017490946</v>
      </c>
      <c r="E54" s="24">
        <f t="shared" si="105"/>
        <v>-340.57260017490944</v>
      </c>
      <c r="F54" s="24">
        <f t="shared" si="106"/>
        <v>-89.501854161087977</v>
      </c>
      <c r="G54" s="24">
        <f t="shared" si="107"/>
        <v>5.7661200525631591</v>
      </c>
      <c r="H54" s="20">
        <f t="shared" si="108"/>
        <v>6505254.888145837</v>
      </c>
      <c r="I54" s="20">
        <f t="shared" si="109"/>
        <v>2213727.096120052</v>
      </c>
      <c r="J54" s="21">
        <f t="shared" si="110"/>
        <v>89.687401783824868</v>
      </c>
      <c r="K54" s="21">
        <f t="shared" si="111"/>
        <v>176.31383723568877</v>
      </c>
      <c r="L54" s="21">
        <f t="shared" si="112"/>
        <v>64.85600750319395</v>
      </c>
      <c r="M54" s="25"/>
      <c r="N54" s="20">
        <f t="shared" si="113"/>
        <v>10</v>
      </c>
      <c r="O54" s="20">
        <f t="shared" si="114"/>
        <v>1.7627825445142693E-2</v>
      </c>
      <c r="P54" s="20">
        <f t="shared" si="115"/>
        <v>6.6322511575783727E-3</v>
      </c>
      <c r="Q54" s="22">
        <f t="shared" si="116"/>
        <v>1.7893979404805194E-2</v>
      </c>
      <c r="R54" s="21">
        <f t="shared" si="117"/>
        <v>1.0000266837293104</v>
      </c>
      <c r="S54" s="20">
        <f t="shared" si="118"/>
        <v>8.8599057043854987</v>
      </c>
      <c r="T54" s="20">
        <f t="shared" si="119"/>
        <v>-4.630696585409404</v>
      </c>
      <c r="U54" s="20">
        <f t="shared" si="120"/>
        <v>0.23675258026615262</v>
      </c>
      <c r="V54" s="25"/>
      <c r="W54" s="44">
        <v>460</v>
      </c>
      <c r="X54" s="44">
        <v>28.13</v>
      </c>
      <c r="Y54" s="20">
        <v>177.26</v>
      </c>
      <c r="Z54" s="20">
        <f t="shared" si="121"/>
        <v>446.11260017490946</v>
      </c>
      <c r="AA54" s="20">
        <f t="shared" si="122"/>
        <v>-340.57260017490944</v>
      </c>
      <c r="AB54" s="20">
        <f t="shared" si="123"/>
        <v>-89.501854161087977</v>
      </c>
      <c r="AC54" s="20">
        <f t="shared" si="124"/>
        <v>5.7661200525631591</v>
      </c>
      <c r="AD54" s="20">
        <f t="shared" si="125"/>
        <v>6505254.888145837</v>
      </c>
      <c r="AE54" s="20">
        <f t="shared" si="126"/>
        <v>2213727.096120052</v>
      </c>
      <c r="AF54" s="21">
        <f t="shared" si="127"/>
        <v>89.687401783824868</v>
      </c>
      <c r="AG54" s="21">
        <f t="shared" si="128"/>
        <v>176.31383723568877</v>
      </c>
      <c r="AH54" s="21">
        <f t="shared" si="129"/>
        <v>64.85600750319395</v>
      </c>
      <c r="AI54" s="25"/>
      <c r="AJ54" s="20">
        <f t="shared" si="130"/>
        <v>10</v>
      </c>
      <c r="AK54" s="20">
        <f t="shared" si="131"/>
        <v>1.7627825445142693E-2</v>
      </c>
      <c r="AL54" s="20">
        <f t="shared" si="132"/>
        <v>6.6322511575783727E-3</v>
      </c>
      <c r="AM54" s="23">
        <f t="shared" si="133"/>
        <v>1.7893979404805194E-2</v>
      </c>
      <c r="AN54" s="44">
        <f t="shared" si="134"/>
        <v>1.0000266837293104</v>
      </c>
      <c r="AO54" s="23">
        <f t="shared" si="135"/>
        <v>8.8599057043854987</v>
      </c>
      <c r="AP54" s="23">
        <f t="shared" si="136"/>
        <v>-4.630696585409404</v>
      </c>
      <c r="AQ54" s="23">
        <f t="shared" si="137"/>
        <v>0.23675258026615262</v>
      </c>
      <c r="AR54" s="44">
        <f t="shared" si="138"/>
        <v>1.0211734884560726</v>
      </c>
      <c r="AS54" s="25"/>
      <c r="AT54" s="20">
        <f t="shared" si="139"/>
        <v>0</v>
      </c>
      <c r="AU54" s="20">
        <f t="shared" si="140"/>
        <v>0</v>
      </c>
      <c r="AV54" s="20">
        <f t="shared" si="141"/>
        <v>0</v>
      </c>
      <c r="AX54" s="18"/>
      <c r="AY54" s="18"/>
      <c r="AZ54" s="18"/>
      <c r="BA54" s="125"/>
      <c r="BB54" s="125"/>
      <c r="BC54" s="126"/>
      <c r="BD54" s="122"/>
      <c r="BE54" s="30" t="s">
        <v>120</v>
      </c>
    </row>
    <row r="55" spans="1:57" x14ac:dyDescent="0.4">
      <c r="A55" s="44">
        <v>470</v>
      </c>
      <c r="B55" s="44">
        <v>29.09</v>
      </c>
      <c r="C55" s="20">
        <v>177.22</v>
      </c>
      <c r="D55" s="24">
        <f t="shared" si="104"/>
        <v>454.89149171205867</v>
      </c>
      <c r="E55" s="24">
        <f t="shared" si="105"/>
        <v>-349.35149171205865</v>
      </c>
      <c r="F55" s="24">
        <f t="shared" si="106"/>
        <v>-94.284692992110934</v>
      </c>
      <c r="G55" s="24">
        <f t="shared" si="107"/>
        <v>5.996718674651131</v>
      </c>
      <c r="H55" s="20">
        <f t="shared" si="108"/>
        <v>6505250.1053070063</v>
      </c>
      <c r="I55" s="20">
        <f t="shared" si="109"/>
        <v>2213727.326718674</v>
      </c>
      <c r="J55" s="21">
        <f t="shared" si="110"/>
        <v>94.475202923727679</v>
      </c>
      <c r="K55" s="21">
        <f t="shared" si="111"/>
        <v>176.36076139423852</v>
      </c>
      <c r="L55" s="21">
        <f t="shared" si="112"/>
        <v>68.371648674943799</v>
      </c>
      <c r="M55" s="25"/>
      <c r="N55" s="20">
        <f t="shared" si="113"/>
        <v>10</v>
      </c>
      <c r="O55" s="20">
        <f t="shared" si="114"/>
        <v>1.6755160819145579E-2</v>
      </c>
      <c r="P55" s="20">
        <f t="shared" si="115"/>
        <v>-6.9813170079759297E-4</v>
      </c>
      <c r="Q55" s="22">
        <f t="shared" si="116"/>
        <v>1.6758494548576364E-2</v>
      </c>
      <c r="R55" s="21">
        <f t="shared" si="117"/>
        <v>1.0000234045856058</v>
      </c>
      <c r="S55" s="20">
        <f t="shared" si="118"/>
        <v>8.7788915371492227</v>
      </c>
      <c r="T55" s="20">
        <f t="shared" si="119"/>
        <v>-4.7828388310229597</v>
      </c>
      <c r="U55" s="20">
        <f t="shared" si="120"/>
        <v>0.23059862208797166</v>
      </c>
      <c r="V55" s="25"/>
      <c r="W55" s="44">
        <v>470</v>
      </c>
      <c r="X55" s="44">
        <v>29.09</v>
      </c>
      <c r="Y55" s="20">
        <v>177.22</v>
      </c>
      <c r="Z55" s="20">
        <f t="shared" si="121"/>
        <v>454.89149171205867</v>
      </c>
      <c r="AA55" s="20">
        <f t="shared" si="122"/>
        <v>-349.35149171205865</v>
      </c>
      <c r="AB55" s="20">
        <f t="shared" si="123"/>
        <v>-94.284692992110934</v>
      </c>
      <c r="AC55" s="20">
        <f t="shared" si="124"/>
        <v>5.996718674651131</v>
      </c>
      <c r="AD55" s="20">
        <f t="shared" si="125"/>
        <v>6505250.1053070063</v>
      </c>
      <c r="AE55" s="20">
        <f t="shared" si="126"/>
        <v>2213727.326718674</v>
      </c>
      <c r="AF55" s="21">
        <f t="shared" si="127"/>
        <v>94.475202923727679</v>
      </c>
      <c r="AG55" s="21">
        <f t="shared" si="128"/>
        <v>176.36076139423852</v>
      </c>
      <c r="AH55" s="21">
        <f t="shared" si="129"/>
        <v>68.371648674943799</v>
      </c>
      <c r="AI55" s="25"/>
      <c r="AJ55" s="20">
        <f t="shared" si="130"/>
        <v>10</v>
      </c>
      <c r="AK55" s="20">
        <f t="shared" si="131"/>
        <v>1.6755160819145579E-2</v>
      </c>
      <c r="AL55" s="20">
        <f t="shared" si="132"/>
        <v>-6.9813170079759297E-4</v>
      </c>
      <c r="AM55" s="23">
        <f t="shared" si="133"/>
        <v>1.6758494548576364E-2</v>
      </c>
      <c r="AN55" s="44">
        <f t="shared" si="134"/>
        <v>1.0000234045856058</v>
      </c>
      <c r="AO55" s="23">
        <f t="shared" si="135"/>
        <v>8.7788915371492227</v>
      </c>
      <c r="AP55" s="23">
        <f t="shared" si="136"/>
        <v>-4.7828388310229597</v>
      </c>
      <c r="AQ55" s="23">
        <f t="shared" si="137"/>
        <v>0.23059862208797166</v>
      </c>
      <c r="AR55" s="44">
        <f t="shared" si="138"/>
        <v>0.95989771321460016</v>
      </c>
      <c r="AS55" s="25"/>
      <c r="AT55" s="20">
        <f t="shared" si="139"/>
        <v>0</v>
      </c>
      <c r="AU55" s="20">
        <f t="shared" si="140"/>
        <v>0</v>
      </c>
      <c r="AV55" s="20">
        <f t="shared" si="141"/>
        <v>0</v>
      </c>
      <c r="AX55" s="18"/>
      <c r="AY55" s="18"/>
      <c r="AZ55" s="18"/>
      <c r="BA55" s="125"/>
      <c r="BB55" s="125"/>
      <c r="BC55" s="126"/>
      <c r="BD55" s="122"/>
      <c r="BE55" s="30" t="s">
        <v>120</v>
      </c>
    </row>
    <row r="56" spans="1:57" x14ac:dyDescent="0.4">
      <c r="A56" s="44">
        <v>480</v>
      </c>
      <c r="B56" s="44">
        <v>30</v>
      </c>
      <c r="C56" s="20">
        <v>177.33</v>
      </c>
      <c r="D56" s="24">
        <f t="shared" si="104"/>
        <v>463.59108771310065</v>
      </c>
      <c r="E56" s="24">
        <f t="shared" si="105"/>
        <v>-358.05108771310063</v>
      </c>
      <c r="F56" s="24">
        <f t="shared" si="106"/>
        <v>-99.210136386666306</v>
      </c>
      <c r="G56" s="24">
        <f t="shared" si="107"/>
        <v>6.2310842489863019</v>
      </c>
      <c r="H56" s="20">
        <f t="shared" si="108"/>
        <v>6505245.1798636122</v>
      </c>
      <c r="I56" s="20">
        <f t="shared" si="109"/>
        <v>2213727.5610842486</v>
      </c>
      <c r="J56" s="21">
        <f t="shared" si="110"/>
        <v>99.40562143449884</v>
      </c>
      <c r="K56" s="21">
        <f t="shared" si="111"/>
        <v>176.40614850318576</v>
      </c>
      <c r="L56" s="21">
        <f t="shared" si="112"/>
        <v>71.994109929920313</v>
      </c>
      <c r="M56" s="25"/>
      <c r="N56" s="20">
        <f t="shared" si="113"/>
        <v>10</v>
      </c>
      <c r="O56" s="20">
        <f t="shared" si="114"/>
        <v>1.5882496193148403E-2</v>
      </c>
      <c r="P56" s="20">
        <f t="shared" si="115"/>
        <v>1.9198621771940006E-3</v>
      </c>
      <c r="Q56" s="22">
        <f t="shared" si="116"/>
        <v>1.5910679633723834E-2</v>
      </c>
      <c r="R56" s="21">
        <f t="shared" si="117"/>
        <v>1.0000210963445875</v>
      </c>
      <c r="S56" s="20">
        <f t="shared" si="118"/>
        <v>8.6995960010419591</v>
      </c>
      <c r="T56" s="20">
        <f t="shared" si="119"/>
        <v>-4.9254433945553764</v>
      </c>
      <c r="U56" s="20">
        <f t="shared" si="120"/>
        <v>0.23436557433517113</v>
      </c>
      <c r="V56" s="25"/>
      <c r="W56" s="44">
        <v>480</v>
      </c>
      <c r="X56" s="44">
        <v>30</v>
      </c>
      <c r="Y56" s="20">
        <v>177.33</v>
      </c>
      <c r="Z56" s="20">
        <f t="shared" si="121"/>
        <v>463.59108771310065</v>
      </c>
      <c r="AA56" s="20">
        <f t="shared" si="122"/>
        <v>-358.05108771310063</v>
      </c>
      <c r="AB56" s="20">
        <f t="shared" si="123"/>
        <v>-99.210136386666306</v>
      </c>
      <c r="AC56" s="20">
        <f t="shared" si="124"/>
        <v>6.2310842489863019</v>
      </c>
      <c r="AD56" s="20">
        <f t="shared" si="125"/>
        <v>6505245.1798636122</v>
      </c>
      <c r="AE56" s="20">
        <f t="shared" si="126"/>
        <v>2213727.5610842486</v>
      </c>
      <c r="AF56" s="21">
        <f t="shared" si="127"/>
        <v>99.40562143449884</v>
      </c>
      <c r="AG56" s="21">
        <f t="shared" si="128"/>
        <v>176.40614850318576</v>
      </c>
      <c r="AH56" s="21">
        <f t="shared" si="129"/>
        <v>71.994109929920313</v>
      </c>
      <c r="AI56" s="25"/>
      <c r="AJ56" s="20">
        <f t="shared" si="130"/>
        <v>10</v>
      </c>
      <c r="AK56" s="20">
        <f t="shared" si="131"/>
        <v>1.5882496193148403E-2</v>
      </c>
      <c r="AL56" s="20">
        <f t="shared" si="132"/>
        <v>1.9198621771940006E-3</v>
      </c>
      <c r="AM56" s="23">
        <f t="shared" si="133"/>
        <v>1.5910679633723834E-2</v>
      </c>
      <c r="AN56" s="44">
        <f t="shared" si="134"/>
        <v>1.0000210963445875</v>
      </c>
      <c r="AO56" s="23">
        <f t="shared" si="135"/>
        <v>8.6995960010419591</v>
      </c>
      <c r="AP56" s="23">
        <f t="shared" si="136"/>
        <v>-4.9254433945553764</v>
      </c>
      <c r="AQ56" s="23">
        <f t="shared" si="137"/>
        <v>0.23436557433517113</v>
      </c>
      <c r="AR56" s="44">
        <f t="shared" si="138"/>
        <v>0.91550156147266992</v>
      </c>
      <c r="AS56" s="25"/>
      <c r="AT56" s="20">
        <f t="shared" si="139"/>
        <v>0</v>
      </c>
      <c r="AU56" s="20">
        <f t="shared" si="140"/>
        <v>0</v>
      </c>
      <c r="AV56" s="20">
        <f t="shared" si="141"/>
        <v>0</v>
      </c>
      <c r="AX56" s="18"/>
      <c r="AY56" s="18"/>
      <c r="AZ56" s="18"/>
      <c r="BA56" s="125"/>
      <c r="BB56" s="125"/>
      <c r="BC56" s="126"/>
      <c r="BD56" s="122"/>
      <c r="BE56" s="30" t="s">
        <v>120</v>
      </c>
    </row>
    <row r="57" spans="1:57" x14ac:dyDescent="0.4">
      <c r="A57" s="44">
        <v>490</v>
      </c>
      <c r="B57" s="44">
        <v>30.4</v>
      </c>
      <c r="C57" s="20">
        <v>177.46</v>
      </c>
      <c r="D57" s="24">
        <f t="shared" si="104"/>
        <v>472.23381911924207</v>
      </c>
      <c r="E57" s="24">
        <f t="shared" si="105"/>
        <v>-366.69381911924205</v>
      </c>
      <c r="F57" s="24">
        <f t="shared" si="106"/>
        <v>-104.23512634437796</v>
      </c>
      <c r="G57" s="24">
        <f t="shared" si="107"/>
        <v>6.4596728658254605</v>
      </c>
      <c r="H57" s="20">
        <f t="shared" si="108"/>
        <v>6505240.1548736542</v>
      </c>
      <c r="I57" s="20">
        <f t="shared" si="109"/>
        <v>2213727.7896728655</v>
      </c>
      <c r="J57" s="21">
        <f t="shared" si="110"/>
        <v>104.43509437713894</v>
      </c>
      <c r="K57" s="21">
        <f t="shared" si="111"/>
        <v>176.45379361588618</v>
      </c>
      <c r="L57" s="21">
        <f t="shared" si="112"/>
        <v>75.696541633134387</v>
      </c>
      <c r="M57" s="25"/>
      <c r="N57" s="20">
        <f t="shared" si="113"/>
        <v>10</v>
      </c>
      <c r="O57" s="20">
        <f t="shared" si="114"/>
        <v>6.9813170079772932E-3</v>
      </c>
      <c r="P57" s="20">
        <f t="shared" si="115"/>
        <v>2.2689280275925493E-3</v>
      </c>
      <c r="Q57" s="22">
        <f t="shared" si="116"/>
        <v>7.073990171077682E-3</v>
      </c>
      <c r="R57" s="21">
        <f t="shared" si="117"/>
        <v>1.0000041701322797</v>
      </c>
      <c r="S57" s="20">
        <f t="shared" si="118"/>
        <v>8.6427314061414062</v>
      </c>
      <c r="T57" s="20">
        <f t="shared" si="119"/>
        <v>-5.0249899577116564</v>
      </c>
      <c r="U57" s="20">
        <f t="shared" si="120"/>
        <v>0.22858861683915899</v>
      </c>
      <c r="V57" s="25"/>
      <c r="W57" s="44">
        <v>490</v>
      </c>
      <c r="X57" s="44">
        <v>30.4</v>
      </c>
      <c r="Y57" s="20">
        <v>177.46</v>
      </c>
      <c r="Z57" s="20">
        <f t="shared" si="121"/>
        <v>472.23381911924207</v>
      </c>
      <c r="AA57" s="20">
        <f t="shared" si="122"/>
        <v>-366.69381911924205</v>
      </c>
      <c r="AB57" s="20">
        <f t="shared" si="123"/>
        <v>-104.23512634437796</v>
      </c>
      <c r="AC57" s="20">
        <f t="shared" si="124"/>
        <v>6.4596728658254605</v>
      </c>
      <c r="AD57" s="20">
        <f t="shared" si="125"/>
        <v>6505240.1548736542</v>
      </c>
      <c r="AE57" s="20">
        <f t="shared" si="126"/>
        <v>2213727.7896728655</v>
      </c>
      <c r="AF57" s="21">
        <f t="shared" si="127"/>
        <v>104.43509437713894</v>
      </c>
      <c r="AG57" s="21">
        <f t="shared" si="128"/>
        <v>176.45379361588618</v>
      </c>
      <c r="AH57" s="21">
        <f t="shared" si="129"/>
        <v>75.696541633134387</v>
      </c>
      <c r="AI57" s="25"/>
      <c r="AJ57" s="20">
        <f t="shared" si="130"/>
        <v>10</v>
      </c>
      <c r="AK57" s="20">
        <f t="shared" si="131"/>
        <v>6.9813170079772932E-3</v>
      </c>
      <c r="AL57" s="20">
        <f t="shared" si="132"/>
        <v>2.2689280275925493E-3</v>
      </c>
      <c r="AM57" s="23">
        <f t="shared" si="133"/>
        <v>7.073990171077682E-3</v>
      </c>
      <c r="AN57" s="44">
        <f t="shared" si="134"/>
        <v>1.0000041701322797</v>
      </c>
      <c r="AO57" s="23">
        <f t="shared" si="135"/>
        <v>8.6427314061414062</v>
      </c>
      <c r="AP57" s="23">
        <f t="shared" si="136"/>
        <v>-5.0249899577116564</v>
      </c>
      <c r="AQ57" s="23">
        <f t="shared" si="137"/>
        <v>0.22858861683915899</v>
      </c>
      <c r="AR57" s="44">
        <f t="shared" si="138"/>
        <v>0.41784698820371108</v>
      </c>
      <c r="AS57" s="25"/>
      <c r="AT57" s="20">
        <f t="shared" si="139"/>
        <v>0</v>
      </c>
      <c r="AU57" s="20">
        <f t="shared" si="140"/>
        <v>0</v>
      </c>
      <c r="AV57" s="20">
        <f t="shared" si="141"/>
        <v>0</v>
      </c>
      <c r="AX57" s="18"/>
      <c r="AY57" s="18"/>
      <c r="AZ57" s="18"/>
      <c r="BA57" s="125"/>
      <c r="BB57" s="125"/>
      <c r="BC57" s="126"/>
      <c r="BD57" s="122"/>
      <c r="BE57" s="30" t="s">
        <v>120</v>
      </c>
    </row>
    <row r="58" spans="1:57" x14ac:dyDescent="0.4">
      <c r="A58" s="44">
        <v>500</v>
      </c>
      <c r="B58" s="44">
        <v>30.44</v>
      </c>
      <c r="C58" s="20">
        <v>177.47</v>
      </c>
      <c r="D58" s="24">
        <f t="shared" si="104"/>
        <v>480.85718872530532</v>
      </c>
      <c r="E58" s="24">
        <f t="shared" si="105"/>
        <v>-375.3171887253053</v>
      </c>
      <c r="F58" s="24">
        <f t="shared" si="106"/>
        <v>-109.29351926582856</v>
      </c>
      <c r="G58" s="24">
        <f t="shared" si="107"/>
        <v>6.6836227771839196</v>
      </c>
      <c r="H58" s="20">
        <f t="shared" si="108"/>
        <v>6505235.0964807328</v>
      </c>
      <c r="I58" s="20">
        <f t="shared" si="109"/>
        <v>2213728.0136227771</v>
      </c>
      <c r="J58" s="21">
        <f t="shared" si="110"/>
        <v>109.49769023562885</v>
      </c>
      <c r="K58" s="21">
        <f t="shared" si="111"/>
        <v>176.50055112814968</v>
      </c>
      <c r="L58" s="21">
        <f t="shared" si="112"/>
        <v>79.427543193512392</v>
      </c>
      <c r="M58" s="25"/>
      <c r="N58" s="20">
        <f t="shared" si="113"/>
        <v>10</v>
      </c>
      <c r="O58" s="20">
        <f t="shared" si="114"/>
        <v>6.9813170079777891E-4</v>
      </c>
      <c r="P58" s="20">
        <f t="shared" si="115"/>
        <v>1.7453292519927421E-4</v>
      </c>
      <c r="Q58" s="22">
        <f t="shared" si="116"/>
        <v>7.0370270404662705E-4</v>
      </c>
      <c r="R58" s="21">
        <f t="shared" si="117"/>
        <v>1.00000004126646</v>
      </c>
      <c r="S58" s="20">
        <f t="shared" si="118"/>
        <v>8.6233696060632372</v>
      </c>
      <c r="T58" s="20">
        <f t="shared" si="119"/>
        <v>-5.0583929214506043</v>
      </c>
      <c r="U58" s="20">
        <f t="shared" si="120"/>
        <v>0.22394991135845893</v>
      </c>
      <c r="V58" s="25"/>
      <c r="W58" s="44">
        <v>500</v>
      </c>
      <c r="X58" s="44">
        <v>30.44</v>
      </c>
      <c r="Y58" s="20">
        <v>177.47</v>
      </c>
      <c r="Z58" s="20">
        <f t="shared" si="121"/>
        <v>480.85718872530532</v>
      </c>
      <c r="AA58" s="20">
        <f t="shared" si="122"/>
        <v>-375.3171887253053</v>
      </c>
      <c r="AB58" s="20">
        <f t="shared" si="123"/>
        <v>-109.29351926582856</v>
      </c>
      <c r="AC58" s="20">
        <f t="shared" si="124"/>
        <v>6.6836227771839196</v>
      </c>
      <c r="AD58" s="20">
        <f t="shared" si="125"/>
        <v>6505235.0964807328</v>
      </c>
      <c r="AE58" s="20">
        <f t="shared" si="126"/>
        <v>2213728.0136227771</v>
      </c>
      <c r="AF58" s="21">
        <f t="shared" si="127"/>
        <v>109.49769023562885</v>
      </c>
      <c r="AG58" s="21">
        <f t="shared" si="128"/>
        <v>176.50055112814968</v>
      </c>
      <c r="AH58" s="21">
        <f t="shared" si="129"/>
        <v>79.427543193512392</v>
      </c>
      <c r="AI58" s="25"/>
      <c r="AJ58" s="20">
        <f t="shared" si="130"/>
        <v>10</v>
      </c>
      <c r="AK58" s="20">
        <f t="shared" si="131"/>
        <v>6.9813170079777891E-4</v>
      </c>
      <c r="AL58" s="20">
        <f t="shared" si="132"/>
        <v>1.7453292519927421E-4</v>
      </c>
      <c r="AM58" s="23">
        <f t="shared" si="133"/>
        <v>7.0370270404662705E-4</v>
      </c>
      <c r="AN58" s="44">
        <f t="shared" si="134"/>
        <v>1.00000004126646</v>
      </c>
      <c r="AO58" s="23">
        <f t="shared" si="135"/>
        <v>8.6233696060632372</v>
      </c>
      <c r="AP58" s="23">
        <f t="shared" si="136"/>
        <v>-5.0583929214506043</v>
      </c>
      <c r="AQ58" s="23">
        <f t="shared" si="137"/>
        <v>0.22394991135845893</v>
      </c>
      <c r="AR58" s="44">
        <f t="shared" si="138"/>
        <v>4.0870716298759324E-2</v>
      </c>
      <c r="AS58" s="25"/>
      <c r="AT58" s="20">
        <f t="shared" si="139"/>
        <v>0</v>
      </c>
      <c r="AU58" s="20">
        <f t="shared" si="140"/>
        <v>0</v>
      </c>
      <c r="AV58" s="20">
        <f t="shared" si="141"/>
        <v>0</v>
      </c>
      <c r="AX58" s="18"/>
      <c r="AY58" s="18"/>
      <c r="AZ58" s="18"/>
      <c r="BA58" s="125"/>
      <c r="BB58" s="125"/>
      <c r="BC58" s="126"/>
      <c r="BD58" s="122"/>
      <c r="BE58" s="30" t="s">
        <v>120</v>
      </c>
    </row>
    <row r="59" spans="1:57" x14ac:dyDescent="0.4">
      <c r="A59" s="44">
        <v>510</v>
      </c>
      <c r="B59" s="44">
        <v>30.34</v>
      </c>
      <c r="C59" s="20">
        <v>177.26</v>
      </c>
      <c r="D59" s="24">
        <f t="shared" si="104"/>
        <v>489.48320985796749</v>
      </c>
      <c r="E59" s="24">
        <f t="shared" si="105"/>
        <v>-383.94320985796747</v>
      </c>
      <c r="F59" s="24">
        <f t="shared" si="106"/>
        <v>-114.34699557317326</v>
      </c>
      <c r="G59" s="24">
        <f t="shared" si="107"/>
        <v>6.9161794285287499</v>
      </c>
      <c r="H59" s="20">
        <f t="shared" si="108"/>
        <v>6505230.0430044252</v>
      </c>
      <c r="I59" s="20">
        <f t="shared" si="109"/>
        <v>2213728.2461794284</v>
      </c>
      <c r="J59" s="21">
        <f t="shared" si="110"/>
        <v>114.55596420308682</v>
      </c>
      <c r="K59" s="21">
        <f t="shared" si="111"/>
        <v>176.53873089377032</v>
      </c>
      <c r="L59" s="21">
        <f t="shared" si="112"/>
        <v>83.149246103152564</v>
      </c>
      <c r="M59" s="25"/>
      <c r="N59" s="20">
        <f t="shared" si="113"/>
        <v>10</v>
      </c>
      <c r="O59" s="20">
        <f t="shared" si="114"/>
        <v>-1.7453292519943543E-3</v>
      </c>
      <c r="P59" s="20">
        <f t="shared" si="115"/>
        <v>-3.6651914291882309E-3</v>
      </c>
      <c r="Q59" s="22">
        <f t="shared" si="116"/>
        <v>2.5463832886258864E-3</v>
      </c>
      <c r="R59" s="21">
        <f t="shared" si="117"/>
        <v>1.0000005403393382</v>
      </c>
      <c r="S59" s="20">
        <f t="shared" si="118"/>
        <v>8.626021132662153</v>
      </c>
      <c r="T59" s="20">
        <f t="shared" si="119"/>
        <v>-5.0534763073446936</v>
      </c>
      <c r="U59" s="20">
        <f t="shared" si="120"/>
        <v>0.23255665134482989</v>
      </c>
      <c r="V59" s="25"/>
      <c r="W59" s="44">
        <v>510</v>
      </c>
      <c r="X59" s="44">
        <v>30.34</v>
      </c>
      <c r="Y59" s="20">
        <v>177.26</v>
      </c>
      <c r="Z59" s="20">
        <f t="shared" si="121"/>
        <v>489.48320985796749</v>
      </c>
      <c r="AA59" s="20">
        <f t="shared" si="122"/>
        <v>-383.94320985796747</v>
      </c>
      <c r="AB59" s="20">
        <f t="shared" si="123"/>
        <v>-114.34699557317326</v>
      </c>
      <c r="AC59" s="20">
        <f t="shared" si="124"/>
        <v>6.9161794285287499</v>
      </c>
      <c r="AD59" s="20">
        <f t="shared" si="125"/>
        <v>6505230.0430044252</v>
      </c>
      <c r="AE59" s="20">
        <f t="shared" si="126"/>
        <v>2213728.2461794284</v>
      </c>
      <c r="AF59" s="21">
        <f t="shared" si="127"/>
        <v>114.55596420308682</v>
      </c>
      <c r="AG59" s="21">
        <f t="shared" si="128"/>
        <v>176.53873089377032</v>
      </c>
      <c r="AH59" s="21">
        <f t="shared" si="129"/>
        <v>83.149246103152564</v>
      </c>
      <c r="AI59" s="25"/>
      <c r="AJ59" s="20">
        <f t="shared" si="130"/>
        <v>10</v>
      </c>
      <c r="AK59" s="20">
        <f t="shared" si="131"/>
        <v>-1.7453292519943543E-3</v>
      </c>
      <c r="AL59" s="20">
        <f t="shared" si="132"/>
        <v>-3.6651914291882309E-3</v>
      </c>
      <c r="AM59" s="23">
        <f t="shared" si="133"/>
        <v>2.5463832886258864E-3</v>
      </c>
      <c r="AN59" s="44">
        <f t="shared" si="134"/>
        <v>1.0000005403393382</v>
      </c>
      <c r="AO59" s="23">
        <f t="shared" si="135"/>
        <v>8.626021132662153</v>
      </c>
      <c r="AP59" s="23">
        <f t="shared" si="136"/>
        <v>-5.0534763073446936</v>
      </c>
      <c r="AQ59" s="23">
        <f t="shared" si="137"/>
        <v>0.23255665134482989</v>
      </c>
      <c r="AR59" s="44">
        <f t="shared" si="138"/>
        <v>0.20562715739091578</v>
      </c>
      <c r="AS59" s="25"/>
      <c r="AT59" s="20">
        <f t="shared" si="139"/>
        <v>0</v>
      </c>
      <c r="AU59" s="20">
        <f t="shared" si="140"/>
        <v>0</v>
      </c>
      <c r="AV59" s="20">
        <f t="shared" si="141"/>
        <v>0</v>
      </c>
      <c r="AX59" s="18"/>
      <c r="AY59" s="18"/>
      <c r="AZ59" s="18"/>
      <c r="BA59" s="125"/>
      <c r="BB59" s="125"/>
      <c r="BC59" s="126"/>
      <c r="BD59" s="122"/>
      <c r="BE59" s="30" t="s">
        <v>120</v>
      </c>
    </row>
    <row r="60" spans="1:57" x14ac:dyDescent="0.4">
      <c r="A60" s="44">
        <v>520</v>
      </c>
      <c r="B60" s="44">
        <v>30.18</v>
      </c>
      <c r="C60" s="20">
        <v>177.16</v>
      </c>
      <c r="D60" s="24">
        <f t="shared" si="104"/>
        <v>498.12068327724108</v>
      </c>
      <c r="E60" s="24">
        <f t="shared" si="105"/>
        <v>-392.58068327724106</v>
      </c>
      <c r="F60" s="24">
        <f t="shared" si="106"/>
        <v>-119.38026694720149</v>
      </c>
      <c r="G60" s="24">
        <f t="shared" si="107"/>
        <v>7.1614563649234002</v>
      </c>
      <c r="H60" s="20">
        <f t="shared" si="108"/>
        <v>6505225.0097330511</v>
      </c>
      <c r="I60" s="20">
        <f t="shared" si="109"/>
        <v>2213728.4914563647</v>
      </c>
      <c r="J60" s="21">
        <f t="shared" si="110"/>
        <v>119.59487695403926</v>
      </c>
      <c r="K60" s="21">
        <f t="shared" si="111"/>
        <v>176.5670198532716</v>
      </c>
      <c r="L60" s="21">
        <f t="shared" si="112"/>
        <v>86.84729469428035</v>
      </c>
      <c r="M60" s="25"/>
      <c r="N60" s="20">
        <f t="shared" si="113"/>
        <v>10</v>
      </c>
      <c r="O60" s="20">
        <f t="shared" si="114"/>
        <v>-2.7925268031909296E-3</v>
      </c>
      <c r="P60" s="20">
        <f t="shared" si="115"/>
        <v>-1.7453292519942303E-3</v>
      </c>
      <c r="Q60" s="22">
        <f t="shared" si="116"/>
        <v>2.9277545612753642E-3</v>
      </c>
      <c r="R60" s="21">
        <f t="shared" si="117"/>
        <v>1.0000007143128433</v>
      </c>
      <c r="S60" s="20">
        <f t="shared" si="118"/>
        <v>8.6374734192736113</v>
      </c>
      <c r="T60" s="20">
        <f t="shared" si="119"/>
        <v>-5.0332713740282307</v>
      </c>
      <c r="U60" s="20">
        <f t="shared" si="120"/>
        <v>0.24527693639465023</v>
      </c>
      <c r="V60" s="25"/>
      <c r="W60" s="44">
        <v>520</v>
      </c>
      <c r="X60" s="44">
        <v>30.18</v>
      </c>
      <c r="Y60" s="20">
        <v>177.16</v>
      </c>
      <c r="Z60" s="20">
        <f t="shared" si="121"/>
        <v>498.12068327724108</v>
      </c>
      <c r="AA60" s="20">
        <f t="shared" si="122"/>
        <v>-392.58068327724106</v>
      </c>
      <c r="AB60" s="20">
        <f t="shared" si="123"/>
        <v>-119.38026694720149</v>
      </c>
      <c r="AC60" s="20">
        <f t="shared" si="124"/>
        <v>7.1614563649234002</v>
      </c>
      <c r="AD60" s="20">
        <f t="shared" si="125"/>
        <v>6505225.0097330511</v>
      </c>
      <c r="AE60" s="20">
        <f t="shared" si="126"/>
        <v>2213728.4914563647</v>
      </c>
      <c r="AF60" s="21">
        <f t="shared" si="127"/>
        <v>119.59487695403926</v>
      </c>
      <c r="AG60" s="21">
        <f t="shared" si="128"/>
        <v>176.5670198532716</v>
      </c>
      <c r="AH60" s="21">
        <f t="shared" si="129"/>
        <v>86.84729469428035</v>
      </c>
      <c r="AI60" s="25"/>
      <c r="AJ60" s="20">
        <f t="shared" si="130"/>
        <v>10</v>
      </c>
      <c r="AK60" s="20">
        <f t="shared" si="131"/>
        <v>-2.7925268031909296E-3</v>
      </c>
      <c r="AL60" s="20">
        <f t="shared" si="132"/>
        <v>-1.7453292519942303E-3</v>
      </c>
      <c r="AM60" s="23">
        <f t="shared" si="133"/>
        <v>2.9277545612753642E-3</v>
      </c>
      <c r="AN60" s="44">
        <f t="shared" si="134"/>
        <v>1.0000007143128433</v>
      </c>
      <c r="AO60" s="23">
        <f t="shared" si="135"/>
        <v>8.6374734192736113</v>
      </c>
      <c r="AP60" s="23">
        <f t="shared" si="136"/>
        <v>-5.0332713740282307</v>
      </c>
      <c r="AQ60" s="23">
        <f t="shared" si="137"/>
        <v>0.24527693639465023</v>
      </c>
      <c r="AR60" s="44">
        <f t="shared" si="138"/>
        <v>0.18426301384506755</v>
      </c>
      <c r="AS60" s="25"/>
      <c r="AT60" s="20">
        <f t="shared" si="139"/>
        <v>0</v>
      </c>
      <c r="AU60" s="20">
        <f t="shared" si="140"/>
        <v>0</v>
      </c>
      <c r="AV60" s="20">
        <f t="shared" si="141"/>
        <v>0</v>
      </c>
      <c r="AX60" s="18"/>
      <c r="AY60" s="18"/>
      <c r="AZ60" s="18"/>
      <c r="BA60" s="125"/>
      <c r="BB60" s="125"/>
      <c r="BC60" s="126"/>
      <c r="BD60" s="122"/>
      <c r="BE60" s="30" t="s">
        <v>120</v>
      </c>
    </row>
    <row r="61" spans="1:57" x14ac:dyDescent="0.4">
      <c r="A61" s="44">
        <v>530</v>
      </c>
      <c r="B61" s="44">
        <v>29.85</v>
      </c>
      <c r="C61" s="20">
        <v>176.37</v>
      </c>
      <c r="D61" s="24">
        <f t="shared" si="104"/>
        <v>506.77965037812282</v>
      </c>
      <c r="E61" s="24">
        <f t="shared" si="105"/>
        <v>-401.2396503781228</v>
      </c>
      <c r="F61" s="24">
        <f t="shared" si="106"/>
        <v>-124.37446671666561</v>
      </c>
      <c r="G61" s="24">
        <f t="shared" si="107"/>
        <v>7.4435637209712722</v>
      </c>
      <c r="H61" s="20">
        <f t="shared" si="108"/>
        <v>6505220.0155332815</v>
      </c>
      <c r="I61" s="20">
        <f t="shared" si="109"/>
        <v>2213728.7735637208</v>
      </c>
      <c r="J61" s="21">
        <f t="shared" si="110"/>
        <v>124.59700884019296</v>
      </c>
      <c r="K61" s="21">
        <f t="shared" si="111"/>
        <v>176.57504714267924</v>
      </c>
      <c r="L61" s="21">
        <f t="shared" si="112"/>
        <v>90.491738562435444</v>
      </c>
      <c r="M61" s="25"/>
      <c r="N61" s="20">
        <f t="shared" si="113"/>
        <v>10</v>
      </c>
      <c r="O61" s="20">
        <f t="shared" si="114"/>
        <v>-5.7595865315812579E-3</v>
      </c>
      <c r="P61" s="20">
        <f t="shared" si="115"/>
        <v>-1.3788101090755064E-2</v>
      </c>
      <c r="Q61" s="22">
        <f t="shared" si="116"/>
        <v>8.9856552811733437E-3</v>
      </c>
      <c r="R61" s="21">
        <f t="shared" si="117"/>
        <v>1.000006728554397</v>
      </c>
      <c r="S61" s="20">
        <f t="shared" si="118"/>
        <v>8.6589671008817337</v>
      </c>
      <c r="T61" s="20">
        <f t="shared" si="119"/>
        <v>-4.9941997694641147</v>
      </c>
      <c r="U61" s="20">
        <f t="shared" si="120"/>
        <v>0.28210735604787196</v>
      </c>
      <c r="V61" s="25"/>
      <c r="W61" s="44">
        <v>530</v>
      </c>
      <c r="X61" s="44">
        <v>29.85</v>
      </c>
      <c r="Y61" s="20">
        <v>176.37</v>
      </c>
      <c r="Z61" s="20">
        <f t="shared" si="121"/>
        <v>506.77965037812282</v>
      </c>
      <c r="AA61" s="20">
        <f t="shared" si="122"/>
        <v>-401.2396503781228</v>
      </c>
      <c r="AB61" s="20">
        <f t="shared" si="123"/>
        <v>-124.37446671666561</v>
      </c>
      <c r="AC61" s="20">
        <f t="shared" si="124"/>
        <v>7.4435637209712722</v>
      </c>
      <c r="AD61" s="20">
        <f t="shared" si="125"/>
        <v>6505220.0155332815</v>
      </c>
      <c r="AE61" s="20">
        <f t="shared" si="126"/>
        <v>2213728.7735637208</v>
      </c>
      <c r="AF61" s="21">
        <f t="shared" si="127"/>
        <v>124.59700884019296</v>
      </c>
      <c r="AG61" s="21">
        <f t="shared" si="128"/>
        <v>176.57504714267924</v>
      </c>
      <c r="AH61" s="21">
        <f t="shared" si="129"/>
        <v>90.491738562435444</v>
      </c>
      <c r="AI61" s="25"/>
      <c r="AJ61" s="20">
        <f t="shared" si="130"/>
        <v>10</v>
      </c>
      <c r="AK61" s="20">
        <f t="shared" si="131"/>
        <v>-5.7595865315812579E-3</v>
      </c>
      <c r="AL61" s="20">
        <f t="shared" si="132"/>
        <v>-1.3788101090755064E-2</v>
      </c>
      <c r="AM61" s="23">
        <f t="shared" si="133"/>
        <v>8.9856552811733437E-3</v>
      </c>
      <c r="AN61" s="44">
        <f t="shared" si="134"/>
        <v>1.000006728554397</v>
      </c>
      <c r="AO61" s="23">
        <f t="shared" si="135"/>
        <v>8.6589671008817337</v>
      </c>
      <c r="AP61" s="23">
        <f t="shared" si="136"/>
        <v>-4.9941997694641147</v>
      </c>
      <c r="AQ61" s="23">
        <f t="shared" si="137"/>
        <v>0.28210735604787196</v>
      </c>
      <c r="AR61" s="44">
        <f t="shared" si="138"/>
        <v>0.8598864329505248</v>
      </c>
      <c r="AS61" s="25"/>
      <c r="AT61" s="20">
        <f t="shared" si="139"/>
        <v>0</v>
      </c>
      <c r="AU61" s="20">
        <f t="shared" si="140"/>
        <v>0</v>
      </c>
      <c r="AV61" s="20">
        <f t="shared" si="141"/>
        <v>0</v>
      </c>
      <c r="AX61" s="18"/>
      <c r="AY61" s="18"/>
      <c r="AZ61" s="18"/>
      <c r="BA61" s="125"/>
      <c r="BB61" s="125"/>
      <c r="BC61" s="126"/>
      <c r="BD61" s="122"/>
      <c r="BE61" s="30" t="s">
        <v>120</v>
      </c>
    </row>
    <row r="62" spans="1:57" x14ac:dyDescent="0.4">
      <c r="A62" s="44">
        <v>540</v>
      </c>
      <c r="B62" s="44">
        <v>29.63</v>
      </c>
      <c r="C62" s="20">
        <v>176.21</v>
      </c>
      <c r="D62" s="24">
        <f t="shared" si="104"/>
        <v>515.4625005064828</v>
      </c>
      <c r="E62" s="24">
        <f t="shared" si="105"/>
        <v>-409.92250050648278</v>
      </c>
      <c r="F62" s="24">
        <f t="shared" si="106"/>
        <v>-129.32471498158554</v>
      </c>
      <c r="G62" s="24">
        <f t="shared" si="107"/>
        <v>7.764526196148255</v>
      </c>
      <c r="H62" s="20">
        <f t="shared" si="108"/>
        <v>6505215.0652850168</v>
      </c>
      <c r="I62" s="20">
        <f t="shared" si="109"/>
        <v>2213729.0945261959</v>
      </c>
      <c r="J62" s="21">
        <f t="shared" si="110"/>
        <v>129.55759249121223</v>
      </c>
      <c r="K62" s="21">
        <f t="shared" si="111"/>
        <v>176.56414328466087</v>
      </c>
      <c r="L62" s="21">
        <f t="shared" si="112"/>
        <v>94.07753803561863</v>
      </c>
      <c r="M62" s="25"/>
      <c r="N62" s="20">
        <f t="shared" si="113"/>
        <v>10</v>
      </c>
      <c r="O62" s="20">
        <f t="shared" si="114"/>
        <v>-3.8397243543875671E-3</v>
      </c>
      <c r="P62" s="20">
        <f t="shared" si="115"/>
        <v>-2.7925268031908676E-3</v>
      </c>
      <c r="Q62" s="22">
        <f t="shared" si="116"/>
        <v>4.0819657260511288E-3</v>
      </c>
      <c r="R62" s="21">
        <f t="shared" si="117"/>
        <v>1.0000013885393293</v>
      </c>
      <c r="S62" s="20">
        <f t="shared" si="118"/>
        <v>8.6828501283599824</v>
      </c>
      <c r="T62" s="20">
        <f t="shared" si="119"/>
        <v>-4.9502482649199351</v>
      </c>
      <c r="U62" s="20">
        <f t="shared" si="120"/>
        <v>0.32096247517698306</v>
      </c>
      <c r="V62" s="25"/>
      <c r="W62" s="44">
        <v>540</v>
      </c>
      <c r="X62" s="44">
        <v>29.63</v>
      </c>
      <c r="Y62" s="20">
        <v>176.21</v>
      </c>
      <c r="Z62" s="20">
        <f t="shared" si="121"/>
        <v>515.4625005064828</v>
      </c>
      <c r="AA62" s="20">
        <f t="shared" si="122"/>
        <v>-409.92250050648278</v>
      </c>
      <c r="AB62" s="20">
        <f t="shared" si="123"/>
        <v>-129.32471498158554</v>
      </c>
      <c r="AC62" s="20">
        <f t="shared" si="124"/>
        <v>7.764526196148255</v>
      </c>
      <c r="AD62" s="20">
        <f t="shared" si="125"/>
        <v>6505215.0652850168</v>
      </c>
      <c r="AE62" s="20">
        <f t="shared" si="126"/>
        <v>2213729.0945261959</v>
      </c>
      <c r="AF62" s="21">
        <f t="shared" si="127"/>
        <v>129.55759249121223</v>
      </c>
      <c r="AG62" s="21">
        <f t="shared" si="128"/>
        <v>176.56414328466087</v>
      </c>
      <c r="AH62" s="21">
        <f t="shared" si="129"/>
        <v>94.07753803561863</v>
      </c>
      <c r="AI62" s="25"/>
      <c r="AJ62" s="20">
        <f t="shared" si="130"/>
        <v>10</v>
      </c>
      <c r="AK62" s="20">
        <f t="shared" si="131"/>
        <v>-3.8397243543875671E-3</v>
      </c>
      <c r="AL62" s="20">
        <f t="shared" si="132"/>
        <v>-2.7925268031908676E-3</v>
      </c>
      <c r="AM62" s="23">
        <f t="shared" si="133"/>
        <v>4.0819657260511288E-3</v>
      </c>
      <c r="AN62" s="44">
        <f t="shared" si="134"/>
        <v>1.0000013885393293</v>
      </c>
      <c r="AO62" s="23">
        <f t="shared" si="135"/>
        <v>8.6828501283599824</v>
      </c>
      <c r="AP62" s="23">
        <f t="shared" si="136"/>
        <v>-4.9502482649199351</v>
      </c>
      <c r="AQ62" s="23">
        <f t="shared" si="137"/>
        <v>0.32096247517698306</v>
      </c>
      <c r="AR62" s="44">
        <f t="shared" si="138"/>
        <v>0.27141412662130332</v>
      </c>
      <c r="AS62" s="25"/>
      <c r="AT62" s="20">
        <f t="shared" si="139"/>
        <v>0</v>
      </c>
      <c r="AU62" s="20">
        <f t="shared" si="140"/>
        <v>0</v>
      </c>
      <c r="AV62" s="20">
        <f t="shared" si="141"/>
        <v>0</v>
      </c>
      <c r="AX62" s="18"/>
      <c r="AY62" s="18"/>
      <c r="AZ62" s="18"/>
      <c r="BA62" s="125"/>
      <c r="BB62" s="125"/>
      <c r="BC62" s="126"/>
      <c r="BD62" s="122"/>
      <c r="BE62" s="30" t="s">
        <v>120</v>
      </c>
    </row>
    <row r="63" spans="1:57" x14ac:dyDescent="0.4">
      <c r="A63" s="44">
        <v>550</v>
      </c>
      <c r="B63" s="44">
        <v>29.63</v>
      </c>
      <c r="C63" s="20">
        <v>175.99</v>
      </c>
      <c r="D63" s="24">
        <f t="shared" si="104"/>
        <v>524.15486494660934</v>
      </c>
      <c r="E63" s="24">
        <f t="shared" si="105"/>
        <v>-418.61486494660932</v>
      </c>
      <c r="F63" s="24">
        <f t="shared" si="106"/>
        <v>-134.25722916843034</v>
      </c>
      <c r="G63" s="24">
        <f t="shared" si="107"/>
        <v>8.1007912784448859</v>
      </c>
      <c r="H63" s="20">
        <f t="shared" si="108"/>
        <v>6505210.1327708298</v>
      </c>
      <c r="I63" s="20">
        <f t="shared" si="109"/>
        <v>2213729.4307912784</v>
      </c>
      <c r="J63" s="21">
        <f t="shared" si="110"/>
        <v>134.50139926157405</v>
      </c>
      <c r="K63" s="21">
        <f t="shared" si="111"/>
        <v>176.54708262813782</v>
      </c>
      <c r="L63" s="21">
        <f t="shared" si="112"/>
        <v>97.639916090586098</v>
      </c>
      <c r="M63" s="25"/>
      <c r="N63" s="20">
        <f t="shared" si="113"/>
        <v>10</v>
      </c>
      <c r="O63" s="20">
        <f t="shared" si="114"/>
        <v>0</v>
      </c>
      <c r="P63" s="20">
        <f t="shared" si="115"/>
        <v>-3.8397243543875051E-3</v>
      </c>
      <c r="Q63" s="22">
        <f t="shared" si="116"/>
        <v>1.8983475713951758E-3</v>
      </c>
      <c r="R63" s="21">
        <f t="shared" si="117"/>
        <v>1.0000003003104001</v>
      </c>
      <c r="S63" s="20">
        <f t="shared" si="118"/>
        <v>8.6923644401265889</v>
      </c>
      <c r="T63" s="20">
        <f t="shared" si="119"/>
        <v>-4.9325141868448039</v>
      </c>
      <c r="U63" s="20">
        <f t="shared" si="120"/>
        <v>0.33626508229663021</v>
      </c>
      <c r="V63" s="25"/>
      <c r="W63" s="44">
        <v>550</v>
      </c>
      <c r="X63" s="44">
        <v>29.63</v>
      </c>
      <c r="Y63" s="20">
        <v>175.99</v>
      </c>
      <c r="Z63" s="20">
        <f t="shared" si="121"/>
        <v>524.15486494660934</v>
      </c>
      <c r="AA63" s="20">
        <f t="shared" si="122"/>
        <v>-418.61486494660932</v>
      </c>
      <c r="AB63" s="20">
        <f t="shared" si="123"/>
        <v>-134.25722916843034</v>
      </c>
      <c r="AC63" s="20">
        <f t="shared" si="124"/>
        <v>8.1007912784448859</v>
      </c>
      <c r="AD63" s="20">
        <f t="shared" si="125"/>
        <v>6505210.1327708298</v>
      </c>
      <c r="AE63" s="20">
        <f t="shared" si="126"/>
        <v>2213729.4307912784</v>
      </c>
      <c r="AF63" s="21">
        <f t="shared" si="127"/>
        <v>134.50139926157405</v>
      </c>
      <c r="AG63" s="21">
        <f t="shared" si="128"/>
        <v>176.54708262813782</v>
      </c>
      <c r="AH63" s="21">
        <f t="shared" si="129"/>
        <v>97.639916090586098</v>
      </c>
      <c r="AI63" s="25"/>
      <c r="AJ63" s="20">
        <f t="shared" si="130"/>
        <v>10</v>
      </c>
      <c r="AK63" s="20">
        <f t="shared" si="131"/>
        <v>0</v>
      </c>
      <c r="AL63" s="20">
        <f t="shared" si="132"/>
        <v>-3.8397243543875051E-3</v>
      </c>
      <c r="AM63" s="23">
        <f t="shared" si="133"/>
        <v>1.8983475713951758E-3</v>
      </c>
      <c r="AN63" s="44">
        <f t="shared" si="134"/>
        <v>1.0000003003104001</v>
      </c>
      <c r="AO63" s="23">
        <f t="shared" si="135"/>
        <v>8.6923644401265889</v>
      </c>
      <c r="AP63" s="23">
        <f t="shared" si="136"/>
        <v>-4.9325141868448039</v>
      </c>
      <c r="AQ63" s="23">
        <f t="shared" si="137"/>
        <v>0.33626508229663021</v>
      </c>
      <c r="AR63" s="44">
        <f t="shared" si="138"/>
        <v>0.21534190761960154</v>
      </c>
      <c r="AS63" s="25"/>
      <c r="AT63" s="20">
        <f t="shared" si="139"/>
        <v>0</v>
      </c>
      <c r="AU63" s="20">
        <f t="shared" si="140"/>
        <v>0</v>
      </c>
      <c r="AV63" s="20">
        <f t="shared" si="141"/>
        <v>0</v>
      </c>
      <c r="AX63" s="18"/>
      <c r="AY63" s="18"/>
      <c r="AZ63" s="18"/>
      <c r="BA63" s="125"/>
      <c r="BB63" s="125"/>
      <c r="BC63" s="126"/>
      <c r="BD63" s="122"/>
      <c r="BE63" s="30" t="s">
        <v>120</v>
      </c>
    </row>
    <row r="64" spans="1:57" x14ac:dyDescent="0.4">
      <c r="A64" s="44">
        <v>560</v>
      </c>
      <c r="B64" s="44">
        <v>29.77</v>
      </c>
      <c r="C64" s="20">
        <v>176.05</v>
      </c>
      <c r="D64" s="24">
        <f t="shared" si="104"/>
        <v>532.84117812494981</v>
      </c>
      <c r="E64" s="24">
        <f t="shared" si="105"/>
        <v>-427.30117812494979</v>
      </c>
      <c r="F64" s="24">
        <f t="shared" si="106"/>
        <v>-139.19986565915084</v>
      </c>
      <c r="G64" s="24">
        <f t="shared" si="107"/>
        <v>8.4446748211052629</v>
      </c>
      <c r="H64" s="20">
        <f t="shared" si="108"/>
        <v>6505205.190134339</v>
      </c>
      <c r="I64" s="20">
        <f t="shared" si="109"/>
        <v>2213729.7746748212</v>
      </c>
      <c r="J64" s="21">
        <f t="shared" si="110"/>
        <v>139.45578199687475</v>
      </c>
      <c r="K64" s="21">
        <f t="shared" si="111"/>
        <v>176.5283589836923</v>
      </c>
      <c r="L64" s="21">
        <f t="shared" si="112"/>
        <v>101.20515122826242</v>
      </c>
      <c r="M64" s="25"/>
      <c r="N64" s="20">
        <f t="shared" si="113"/>
        <v>10</v>
      </c>
      <c r="O64" s="20">
        <f t="shared" si="114"/>
        <v>2.4434609527920711E-3</v>
      </c>
      <c r="P64" s="20">
        <f t="shared" si="115"/>
        <v>1.0471975511966373E-3</v>
      </c>
      <c r="Q64" s="22">
        <f t="shared" si="116"/>
        <v>2.4979387916801432E-3</v>
      </c>
      <c r="R64" s="21">
        <f t="shared" si="117"/>
        <v>1.0000005199751749</v>
      </c>
      <c r="S64" s="20">
        <f t="shared" si="118"/>
        <v>8.6863131783404626</v>
      </c>
      <c r="T64" s="20">
        <f t="shared" si="119"/>
        <v>-4.9426364907205009</v>
      </c>
      <c r="U64" s="20">
        <f t="shared" si="120"/>
        <v>0.34388354266037724</v>
      </c>
      <c r="V64" s="25"/>
      <c r="W64" s="44">
        <v>560</v>
      </c>
      <c r="X64" s="44">
        <v>29.77</v>
      </c>
      <c r="Y64" s="20">
        <v>176.05</v>
      </c>
      <c r="Z64" s="20">
        <f t="shared" si="121"/>
        <v>532.84117812494981</v>
      </c>
      <c r="AA64" s="20">
        <f t="shared" si="122"/>
        <v>-427.30117812494979</v>
      </c>
      <c r="AB64" s="20">
        <f t="shared" si="123"/>
        <v>-139.19986565915084</v>
      </c>
      <c r="AC64" s="20">
        <f t="shared" si="124"/>
        <v>8.4446748211052629</v>
      </c>
      <c r="AD64" s="20">
        <f t="shared" si="125"/>
        <v>6505205.190134339</v>
      </c>
      <c r="AE64" s="20">
        <f t="shared" si="126"/>
        <v>2213729.7746748212</v>
      </c>
      <c r="AF64" s="21">
        <f t="shared" si="127"/>
        <v>139.45578199687475</v>
      </c>
      <c r="AG64" s="21">
        <f t="shared" si="128"/>
        <v>176.5283589836923</v>
      </c>
      <c r="AH64" s="21">
        <f t="shared" si="129"/>
        <v>101.20515122826242</v>
      </c>
      <c r="AI64" s="25"/>
      <c r="AJ64" s="20">
        <f t="shared" si="130"/>
        <v>10</v>
      </c>
      <c r="AK64" s="20">
        <f t="shared" si="131"/>
        <v>2.4434609527920711E-3</v>
      </c>
      <c r="AL64" s="20">
        <f t="shared" si="132"/>
        <v>1.0471975511966373E-3</v>
      </c>
      <c r="AM64" s="23">
        <f t="shared" si="133"/>
        <v>2.4979387916801432E-3</v>
      </c>
      <c r="AN64" s="44">
        <f t="shared" si="134"/>
        <v>1.0000005199751749</v>
      </c>
      <c r="AO64" s="23">
        <f t="shared" si="135"/>
        <v>8.6863131783404626</v>
      </c>
      <c r="AP64" s="23">
        <f t="shared" si="136"/>
        <v>-4.9426364907205009</v>
      </c>
      <c r="AQ64" s="23">
        <f t="shared" si="137"/>
        <v>0.34388354266037724</v>
      </c>
      <c r="AR64" s="44">
        <f t="shared" si="138"/>
        <v>0.15205133832518067</v>
      </c>
      <c r="AS64" s="25"/>
      <c r="AT64" s="20">
        <f t="shared" si="139"/>
        <v>0</v>
      </c>
      <c r="AU64" s="20">
        <f t="shared" si="140"/>
        <v>0</v>
      </c>
      <c r="AV64" s="20">
        <f t="shared" si="141"/>
        <v>0</v>
      </c>
      <c r="AX64" s="18"/>
      <c r="AY64" s="18"/>
      <c r="AZ64" s="18"/>
      <c r="BA64" s="125"/>
      <c r="BB64" s="125"/>
      <c r="BC64" s="126"/>
      <c r="BD64" s="122"/>
      <c r="BE64" s="30" t="s">
        <v>120</v>
      </c>
    </row>
    <row r="65" spans="1:57" x14ac:dyDescent="0.4">
      <c r="A65" s="44">
        <v>570</v>
      </c>
      <c r="B65" s="44">
        <v>29.98</v>
      </c>
      <c r="C65" s="20">
        <v>175.92</v>
      </c>
      <c r="D65" s="24">
        <f t="shared" si="104"/>
        <v>541.51231592151771</v>
      </c>
      <c r="E65" s="24">
        <f t="shared" si="105"/>
        <v>-435.97231592151769</v>
      </c>
      <c r="F65" s="24">
        <f t="shared" si="106"/>
        <v>-144.16872848798516</v>
      </c>
      <c r="G65" s="24">
        <f t="shared" si="107"/>
        <v>8.7934568595225979</v>
      </c>
      <c r="H65" s="20">
        <f t="shared" si="108"/>
        <v>6505200.2212715102</v>
      </c>
      <c r="I65" s="20">
        <f t="shared" si="109"/>
        <v>2213730.1234568595</v>
      </c>
      <c r="J65" s="21">
        <f t="shared" si="110"/>
        <v>144.43665448002687</v>
      </c>
      <c r="K65" s="21">
        <f t="shared" si="111"/>
        <v>176.50961366072335</v>
      </c>
      <c r="L65" s="21">
        <f t="shared" si="112"/>
        <v>104.78732821413551</v>
      </c>
      <c r="M65" s="25"/>
      <c r="N65" s="20">
        <f t="shared" si="113"/>
        <v>10</v>
      </c>
      <c r="O65" s="20">
        <f t="shared" si="114"/>
        <v>3.6651914291881069E-3</v>
      </c>
      <c r="P65" s="20">
        <f t="shared" si="115"/>
        <v>-2.268928027593045E-3</v>
      </c>
      <c r="Q65" s="22">
        <f t="shared" si="116"/>
        <v>3.8354801117972404E-3</v>
      </c>
      <c r="R65" s="21">
        <f t="shared" si="117"/>
        <v>1.0000012259107776</v>
      </c>
      <c r="S65" s="20">
        <f t="shared" si="118"/>
        <v>8.6711377965679279</v>
      </c>
      <c r="T65" s="20">
        <f t="shared" si="119"/>
        <v>-4.9688628288343102</v>
      </c>
      <c r="U65" s="20">
        <f t="shared" si="120"/>
        <v>0.34878203841733557</v>
      </c>
      <c r="V65" s="25"/>
      <c r="W65" s="44">
        <v>570</v>
      </c>
      <c r="X65" s="44">
        <v>29.98</v>
      </c>
      <c r="Y65" s="20">
        <v>175.92</v>
      </c>
      <c r="Z65" s="20">
        <f t="shared" si="121"/>
        <v>541.51231592151771</v>
      </c>
      <c r="AA65" s="20">
        <f t="shared" si="122"/>
        <v>-435.97231592151769</v>
      </c>
      <c r="AB65" s="20">
        <f t="shared" si="123"/>
        <v>-144.16872848798516</v>
      </c>
      <c r="AC65" s="20">
        <f t="shared" si="124"/>
        <v>8.7934568595225979</v>
      </c>
      <c r="AD65" s="20">
        <f t="shared" si="125"/>
        <v>6505200.2212715102</v>
      </c>
      <c r="AE65" s="20">
        <f t="shared" si="126"/>
        <v>2213730.1234568595</v>
      </c>
      <c r="AF65" s="21">
        <f t="shared" si="127"/>
        <v>144.43665448002687</v>
      </c>
      <c r="AG65" s="21">
        <f t="shared" si="128"/>
        <v>176.50961366072335</v>
      </c>
      <c r="AH65" s="21">
        <f t="shared" si="129"/>
        <v>104.78732821413551</v>
      </c>
      <c r="AI65" s="25"/>
      <c r="AJ65" s="20">
        <f t="shared" si="130"/>
        <v>10</v>
      </c>
      <c r="AK65" s="20">
        <f t="shared" si="131"/>
        <v>3.6651914291881069E-3</v>
      </c>
      <c r="AL65" s="20">
        <f t="shared" si="132"/>
        <v>-2.268928027593045E-3</v>
      </c>
      <c r="AM65" s="23">
        <f t="shared" si="133"/>
        <v>3.8354801117972404E-3</v>
      </c>
      <c r="AN65" s="44">
        <f t="shared" si="134"/>
        <v>1.0000012259107776</v>
      </c>
      <c r="AO65" s="23">
        <f t="shared" si="135"/>
        <v>8.6711377965679279</v>
      </c>
      <c r="AP65" s="23">
        <f t="shared" si="136"/>
        <v>-4.9688628288343102</v>
      </c>
      <c r="AQ65" s="23">
        <f t="shared" si="137"/>
        <v>0.34878203841733557</v>
      </c>
      <c r="AR65" s="44">
        <f t="shared" si="138"/>
        <v>0.24687308070919547</v>
      </c>
      <c r="AS65" s="25"/>
      <c r="AT65" s="20">
        <f t="shared" si="139"/>
        <v>0</v>
      </c>
      <c r="AU65" s="20">
        <f t="shared" si="140"/>
        <v>0</v>
      </c>
      <c r="AV65" s="20">
        <f t="shared" si="141"/>
        <v>0</v>
      </c>
      <c r="AX65" s="18"/>
      <c r="AY65" s="18"/>
      <c r="AZ65" s="18"/>
      <c r="BA65" s="125"/>
      <c r="BB65" s="125"/>
      <c r="BC65" s="126"/>
      <c r="BD65" s="122"/>
      <c r="BE65" s="30" t="s">
        <v>120</v>
      </c>
    </row>
    <row r="66" spans="1:57" x14ac:dyDescent="0.4">
      <c r="A66" s="44">
        <v>580</v>
      </c>
      <c r="B66" s="44">
        <v>29.8</v>
      </c>
      <c r="C66" s="20">
        <v>176.16</v>
      </c>
      <c r="D66" s="24">
        <f t="shared" si="104"/>
        <v>550.18215288684087</v>
      </c>
      <c r="E66" s="24">
        <f t="shared" si="105"/>
        <v>-444.64215288684085</v>
      </c>
      <c r="F66" s="24">
        <f t="shared" si="106"/>
        <v>-149.1401819261223</v>
      </c>
      <c r="G66" s="24">
        <f t="shared" si="107"/>
        <v>9.1376358094748955</v>
      </c>
      <c r="H66" s="20">
        <f t="shared" si="108"/>
        <v>6505195.2498180717</v>
      </c>
      <c r="I66" s="20">
        <f t="shared" si="109"/>
        <v>2213730.4676358094</v>
      </c>
      <c r="J66" s="21">
        <f t="shared" si="110"/>
        <v>149.41984557997461</v>
      </c>
      <c r="K66" s="21">
        <f t="shared" si="111"/>
        <v>176.49394065092093</v>
      </c>
      <c r="L66" s="21">
        <f t="shared" si="112"/>
        <v>108.37444853010093</v>
      </c>
      <c r="M66" s="25"/>
      <c r="N66" s="20">
        <f t="shared" si="113"/>
        <v>10</v>
      </c>
      <c r="O66" s="20">
        <f t="shared" si="114"/>
        <v>-3.1415926535897881E-3</v>
      </c>
      <c r="P66" s="20">
        <f t="shared" si="115"/>
        <v>4.1887902047865492E-3</v>
      </c>
      <c r="Q66" s="22">
        <f t="shared" si="116"/>
        <v>3.7718581565977516E-3</v>
      </c>
      <c r="R66" s="21">
        <f t="shared" si="117"/>
        <v>1.0000011855778494</v>
      </c>
      <c r="S66" s="20">
        <f t="shared" si="118"/>
        <v>8.6698369653231673</v>
      </c>
      <c r="T66" s="20">
        <f t="shared" si="119"/>
        <v>-4.9714534381371438</v>
      </c>
      <c r="U66" s="20">
        <f t="shared" si="120"/>
        <v>0.34417894995229698</v>
      </c>
      <c r="V66" s="25"/>
      <c r="W66" s="44">
        <v>580</v>
      </c>
      <c r="X66" s="44">
        <v>29.8</v>
      </c>
      <c r="Y66" s="20">
        <v>176.16</v>
      </c>
      <c r="Z66" s="20">
        <f t="shared" si="121"/>
        <v>550.18215288684087</v>
      </c>
      <c r="AA66" s="20">
        <f t="shared" si="122"/>
        <v>-444.64215288684085</v>
      </c>
      <c r="AB66" s="20">
        <f t="shared" si="123"/>
        <v>-149.1401819261223</v>
      </c>
      <c r="AC66" s="20">
        <f t="shared" si="124"/>
        <v>9.1376358094748955</v>
      </c>
      <c r="AD66" s="20">
        <f t="shared" si="125"/>
        <v>6505195.2498180717</v>
      </c>
      <c r="AE66" s="20">
        <f t="shared" si="126"/>
        <v>2213730.4676358094</v>
      </c>
      <c r="AF66" s="21">
        <f t="shared" si="127"/>
        <v>149.41984557997461</v>
      </c>
      <c r="AG66" s="21">
        <f t="shared" si="128"/>
        <v>176.49394065092093</v>
      </c>
      <c r="AH66" s="21">
        <f t="shared" si="129"/>
        <v>108.37444853010093</v>
      </c>
      <c r="AI66" s="25"/>
      <c r="AJ66" s="20">
        <f t="shared" si="130"/>
        <v>10</v>
      </c>
      <c r="AK66" s="20">
        <f t="shared" si="131"/>
        <v>-3.1415926535897881E-3</v>
      </c>
      <c r="AL66" s="20">
        <f t="shared" si="132"/>
        <v>4.1887902047865492E-3</v>
      </c>
      <c r="AM66" s="23">
        <f t="shared" si="133"/>
        <v>3.7718581565977516E-3</v>
      </c>
      <c r="AN66" s="44">
        <f t="shared" si="134"/>
        <v>1.0000011855778494</v>
      </c>
      <c r="AO66" s="23">
        <f t="shared" si="135"/>
        <v>8.6698369653231673</v>
      </c>
      <c r="AP66" s="23">
        <f t="shared" si="136"/>
        <v>-4.9714534381371438</v>
      </c>
      <c r="AQ66" s="23">
        <f t="shared" si="137"/>
        <v>0.34417894995229698</v>
      </c>
      <c r="AR66" s="44">
        <f t="shared" si="138"/>
        <v>0.30000411527301385</v>
      </c>
      <c r="AS66" s="25"/>
      <c r="AT66" s="20">
        <f t="shared" si="139"/>
        <v>0</v>
      </c>
      <c r="AU66" s="20">
        <f t="shared" si="140"/>
        <v>0</v>
      </c>
      <c r="AV66" s="20">
        <f t="shared" si="141"/>
        <v>0</v>
      </c>
      <c r="AX66" s="18"/>
      <c r="AY66" s="18"/>
      <c r="AZ66" s="18"/>
      <c r="BA66" s="125"/>
      <c r="BB66" s="125"/>
      <c r="BC66" s="126"/>
      <c r="BD66" s="122"/>
      <c r="BE66" s="30" t="s">
        <v>120</v>
      </c>
    </row>
    <row r="67" spans="1:57" x14ac:dyDescent="0.4">
      <c r="A67" s="44">
        <v>590</v>
      </c>
      <c r="B67" s="44">
        <v>29.99</v>
      </c>
      <c r="C67" s="20">
        <v>176.35</v>
      </c>
      <c r="D67" s="24">
        <f t="shared" si="104"/>
        <v>558.85155335705224</v>
      </c>
      <c r="E67" s="24">
        <f t="shared" si="105"/>
        <v>-453.31155335705222</v>
      </c>
      <c r="F67" s="24">
        <f t="shared" si="106"/>
        <v>-154.11365341072104</v>
      </c>
      <c r="G67" s="24">
        <f t="shared" si="107"/>
        <v>9.4631545888140138</v>
      </c>
      <c r="H67" s="20">
        <f t="shared" si="108"/>
        <v>6505190.2763465876</v>
      </c>
      <c r="I67" s="20">
        <f t="shared" si="109"/>
        <v>2213730.7931545889</v>
      </c>
      <c r="J67" s="21">
        <f t="shared" si="110"/>
        <v>154.40391660308245</v>
      </c>
      <c r="K67" s="21">
        <f t="shared" si="111"/>
        <v>176.48623658360776</v>
      </c>
      <c r="L67" s="21">
        <f t="shared" si="112"/>
        <v>111.97510928580903</v>
      </c>
      <c r="M67" s="25"/>
      <c r="N67" s="20">
        <f t="shared" si="113"/>
        <v>10</v>
      </c>
      <c r="O67" s="20">
        <f t="shared" si="114"/>
        <v>3.3161255787891863E-3</v>
      </c>
      <c r="P67" s="20">
        <f t="shared" si="115"/>
        <v>3.3161255787891863E-3</v>
      </c>
      <c r="Q67" s="22">
        <f t="shared" si="116"/>
        <v>3.7051855422223223E-3</v>
      </c>
      <c r="R67" s="21">
        <f t="shared" si="117"/>
        <v>1.0000011440348957</v>
      </c>
      <c r="S67" s="20">
        <f t="shared" si="118"/>
        <v>8.669400470211329</v>
      </c>
      <c r="T67" s="20">
        <f t="shared" si="119"/>
        <v>-4.9734714845987584</v>
      </c>
      <c r="U67" s="20">
        <f t="shared" si="120"/>
        <v>0.32551877933911866</v>
      </c>
      <c r="V67" s="25"/>
      <c r="W67" s="44">
        <v>590</v>
      </c>
      <c r="X67" s="44">
        <v>29.99</v>
      </c>
      <c r="Y67" s="20">
        <v>176.35</v>
      </c>
      <c r="Z67" s="20">
        <f t="shared" si="121"/>
        <v>558.85155335705224</v>
      </c>
      <c r="AA67" s="20">
        <f t="shared" si="122"/>
        <v>-453.31155335705222</v>
      </c>
      <c r="AB67" s="20">
        <f t="shared" si="123"/>
        <v>-154.11365341072104</v>
      </c>
      <c r="AC67" s="20">
        <f t="shared" si="124"/>
        <v>9.4631545888140138</v>
      </c>
      <c r="AD67" s="20">
        <f t="shared" si="125"/>
        <v>6505190.2763465876</v>
      </c>
      <c r="AE67" s="20">
        <f t="shared" si="126"/>
        <v>2213730.7931545889</v>
      </c>
      <c r="AF67" s="21">
        <f t="shared" si="127"/>
        <v>154.40391660308245</v>
      </c>
      <c r="AG67" s="21">
        <f t="shared" si="128"/>
        <v>176.48623658360776</v>
      </c>
      <c r="AH67" s="21">
        <f t="shared" si="129"/>
        <v>111.97510928580903</v>
      </c>
      <c r="AI67" s="25"/>
      <c r="AJ67" s="20">
        <f t="shared" si="130"/>
        <v>10</v>
      </c>
      <c r="AK67" s="20">
        <f t="shared" si="131"/>
        <v>3.3161255787891863E-3</v>
      </c>
      <c r="AL67" s="20">
        <f t="shared" si="132"/>
        <v>3.3161255787891863E-3</v>
      </c>
      <c r="AM67" s="23">
        <f t="shared" si="133"/>
        <v>3.7051855422223223E-3</v>
      </c>
      <c r="AN67" s="44">
        <f t="shared" si="134"/>
        <v>1.0000011440348957</v>
      </c>
      <c r="AO67" s="23">
        <f t="shared" si="135"/>
        <v>8.669400470211329</v>
      </c>
      <c r="AP67" s="23">
        <f t="shared" si="136"/>
        <v>-4.9734714845987584</v>
      </c>
      <c r="AQ67" s="23">
        <f t="shared" si="137"/>
        <v>0.32551877933911866</v>
      </c>
      <c r="AR67" s="44">
        <f t="shared" si="138"/>
        <v>0.26853078375670514</v>
      </c>
      <c r="AS67" s="25"/>
      <c r="AT67" s="20">
        <f t="shared" si="139"/>
        <v>0</v>
      </c>
      <c r="AU67" s="20">
        <f t="shared" si="140"/>
        <v>0</v>
      </c>
      <c r="AV67" s="20">
        <f t="shared" si="141"/>
        <v>0</v>
      </c>
      <c r="AX67" s="18"/>
      <c r="AY67" s="18"/>
      <c r="AZ67" s="18"/>
      <c r="BA67" s="125"/>
      <c r="BB67" s="125"/>
      <c r="BC67" s="126"/>
      <c r="BD67" s="122"/>
      <c r="BE67" s="30" t="s">
        <v>120</v>
      </c>
    </row>
    <row r="68" spans="1:57" x14ac:dyDescent="0.4">
      <c r="A68" s="44">
        <v>600</v>
      </c>
      <c r="B68" s="44">
        <v>30.21</v>
      </c>
      <c r="C68" s="20">
        <v>176.74</v>
      </c>
      <c r="D68" s="24">
        <f t="shared" si="104"/>
        <v>567.50307064938568</v>
      </c>
      <c r="E68" s="24">
        <f t="shared" si="105"/>
        <v>-461.96307064938566</v>
      </c>
      <c r="F68" s="24">
        <f t="shared" si="106"/>
        <v>-159.11962171396758</v>
      </c>
      <c r="G68" s="24">
        <f t="shared" si="107"/>
        <v>9.7653298969047668</v>
      </c>
      <c r="H68" s="20">
        <f t="shared" si="108"/>
        <v>6505185.2703782842</v>
      </c>
      <c r="I68" s="20">
        <f t="shared" si="109"/>
        <v>2213731.095329897</v>
      </c>
      <c r="J68" s="21">
        <f t="shared" si="110"/>
        <v>159.4189941079529</v>
      </c>
      <c r="K68" s="21">
        <f t="shared" si="111"/>
        <v>176.48810550821563</v>
      </c>
      <c r="L68" s="21">
        <f t="shared" si="112"/>
        <v>115.61566894294681</v>
      </c>
      <c r="M68" s="25"/>
      <c r="N68" s="20">
        <f t="shared" si="113"/>
        <v>10</v>
      </c>
      <c r="O68" s="20">
        <f t="shared" si="114"/>
        <v>3.8397243543875671E-3</v>
      </c>
      <c r="P68" s="20">
        <f t="shared" si="115"/>
        <v>6.8067840827781435E-3</v>
      </c>
      <c r="Q68" s="22">
        <f t="shared" si="116"/>
        <v>5.1377511009600418E-3</v>
      </c>
      <c r="R68" s="21">
        <f t="shared" si="117"/>
        <v>1.0000021997130044</v>
      </c>
      <c r="S68" s="20">
        <f t="shared" si="118"/>
        <v>8.6515172923334713</v>
      </c>
      <c r="T68" s="20">
        <f t="shared" si="119"/>
        <v>-5.0059683032465285</v>
      </c>
      <c r="U68" s="20">
        <f t="shared" si="120"/>
        <v>0.30217530809075227</v>
      </c>
      <c r="V68" s="25"/>
      <c r="W68" s="44">
        <v>600</v>
      </c>
      <c r="X68" s="44">
        <v>30.21</v>
      </c>
      <c r="Y68" s="20">
        <v>176.74</v>
      </c>
      <c r="Z68" s="20">
        <f t="shared" si="121"/>
        <v>567.50307064938568</v>
      </c>
      <c r="AA68" s="20">
        <f t="shared" si="122"/>
        <v>-461.96307064938566</v>
      </c>
      <c r="AB68" s="20">
        <f t="shared" si="123"/>
        <v>-159.11962171396758</v>
      </c>
      <c r="AC68" s="20">
        <f t="shared" si="124"/>
        <v>9.7653298969047668</v>
      </c>
      <c r="AD68" s="20">
        <f t="shared" si="125"/>
        <v>6505185.2703782842</v>
      </c>
      <c r="AE68" s="20">
        <f t="shared" si="126"/>
        <v>2213731.095329897</v>
      </c>
      <c r="AF68" s="21">
        <f t="shared" si="127"/>
        <v>159.4189941079529</v>
      </c>
      <c r="AG68" s="21">
        <f t="shared" si="128"/>
        <v>176.48810550821563</v>
      </c>
      <c r="AH68" s="21">
        <f t="shared" si="129"/>
        <v>115.61566894294681</v>
      </c>
      <c r="AI68" s="25"/>
      <c r="AJ68" s="20">
        <f t="shared" si="130"/>
        <v>10</v>
      </c>
      <c r="AK68" s="20">
        <f t="shared" si="131"/>
        <v>3.8397243543875671E-3</v>
      </c>
      <c r="AL68" s="20">
        <f t="shared" si="132"/>
        <v>6.8067840827781435E-3</v>
      </c>
      <c r="AM68" s="23">
        <f t="shared" si="133"/>
        <v>5.1377511009600418E-3</v>
      </c>
      <c r="AN68" s="44">
        <f t="shared" si="134"/>
        <v>1.0000021997130044</v>
      </c>
      <c r="AO68" s="23">
        <f t="shared" si="135"/>
        <v>8.6515172923334713</v>
      </c>
      <c r="AP68" s="23">
        <f t="shared" si="136"/>
        <v>-5.0059683032465285</v>
      </c>
      <c r="AQ68" s="23">
        <f t="shared" si="137"/>
        <v>0.30217530809075227</v>
      </c>
      <c r="AR68" s="44">
        <f t="shared" si="138"/>
        <v>0.43796884427172234</v>
      </c>
      <c r="AS68" s="25"/>
      <c r="AT68" s="20">
        <f t="shared" si="139"/>
        <v>0</v>
      </c>
      <c r="AU68" s="20">
        <f t="shared" si="140"/>
        <v>0</v>
      </c>
      <c r="AV68" s="20">
        <f t="shared" si="141"/>
        <v>0</v>
      </c>
      <c r="AX68" s="18"/>
      <c r="AY68" s="18"/>
      <c r="AZ68" s="18"/>
      <c r="BA68" s="125"/>
      <c r="BB68" s="125"/>
      <c r="BC68" s="126"/>
      <c r="BD68" s="122"/>
      <c r="BE68" s="30" t="s">
        <v>120</v>
      </c>
    </row>
    <row r="69" spans="1:57" x14ac:dyDescent="0.4">
      <c r="A69" s="44">
        <v>610</v>
      </c>
      <c r="B69" s="44">
        <v>30.5</v>
      </c>
      <c r="C69" s="20">
        <v>176.83</v>
      </c>
      <c r="D69" s="24">
        <f t="shared" si="104"/>
        <v>576.13217030288047</v>
      </c>
      <c r="E69" s="24">
        <f t="shared" si="105"/>
        <v>-470.59217030288045</v>
      </c>
      <c r="F69" s="24">
        <f t="shared" si="106"/>
        <v>-164.16522419285866</v>
      </c>
      <c r="G69" s="24">
        <f t="shared" si="107"/>
        <v>10.048730775844462</v>
      </c>
      <c r="H69" s="20">
        <f t="shared" si="108"/>
        <v>6505180.2247758051</v>
      </c>
      <c r="I69" s="20">
        <f t="shared" si="109"/>
        <v>2213731.3787307758</v>
      </c>
      <c r="J69" s="21">
        <f t="shared" si="110"/>
        <v>164.47248348735101</v>
      </c>
      <c r="K69" s="21">
        <f t="shared" si="111"/>
        <v>176.49723377493376</v>
      </c>
      <c r="L69" s="21">
        <f t="shared" si="112"/>
        <v>119.29865811053196</v>
      </c>
      <c r="M69" s="25"/>
      <c r="N69" s="20">
        <f t="shared" si="113"/>
        <v>10</v>
      </c>
      <c r="O69" s="20">
        <f t="shared" si="114"/>
        <v>5.0614548307835409E-3</v>
      </c>
      <c r="P69" s="20">
        <f t="shared" si="115"/>
        <v>1.5707963267949561E-3</v>
      </c>
      <c r="Q69" s="22">
        <f t="shared" si="116"/>
        <v>5.1233239922894303E-3</v>
      </c>
      <c r="R69" s="21">
        <f t="shared" si="117"/>
        <v>1.0000021873764691</v>
      </c>
      <c r="S69" s="20">
        <f t="shared" si="118"/>
        <v>8.6290996534947411</v>
      </c>
      <c r="T69" s="20">
        <f t="shared" si="119"/>
        <v>-5.0456024788910803</v>
      </c>
      <c r="U69" s="20">
        <f t="shared" si="120"/>
        <v>0.28340087893969473</v>
      </c>
      <c r="V69" s="25"/>
      <c r="W69" s="44">
        <v>610</v>
      </c>
      <c r="X69" s="44">
        <v>30.5</v>
      </c>
      <c r="Y69" s="20">
        <v>176.83</v>
      </c>
      <c r="Z69" s="20">
        <f t="shared" si="121"/>
        <v>576.13217030288047</v>
      </c>
      <c r="AA69" s="20">
        <f t="shared" si="122"/>
        <v>-470.59217030288045</v>
      </c>
      <c r="AB69" s="20">
        <f t="shared" si="123"/>
        <v>-164.16522419285866</v>
      </c>
      <c r="AC69" s="20">
        <f t="shared" si="124"/>
        <v>10.048730775844462</v>
      </c>
      <c r="AD69" s="20">
        <f t="shared" si="125"/>
        <v>6505180.2247758051</v>
      </c>
      <c r="AE69" s="20">
        <f t="shared" si="126"/>
        <v>2213731.3787307758</v>
      </c>
      <c r="AF69" s="21">
        <f t="shared" si="127"/>
        <v>164.47248348735101</v>
      </c>
      <c r="AG69" s="21">
        <f t="shared" si="128"/>
        <v>176.49723377493376</v>
      </c>
      <c r="AH69" s="21">
        <f t="shared" si="129"/>
        <v>119.29865811053196</v>
      </c>
      <c r="AI69" s="25"/>
      <c r="AJ69" s="20">
        <f t="shared" si="130"/>
        <v>10</v>
      </c>
      <c r="AK69" s="20">
        <f t="shared" si="131"/>
        <v>5.0614548307835409E-3</v>
      </c>
      <c r="AL69" s="20">
        <f t="shared" si="132"/>
        <v>1.5707963267949561E-3</v>
      </c>
      <c r="AM69" s="23">
        <f t="shared" si="133"/>
        <v>5.1233239922894303E-3</v>
      </c>
      <c r="AN69" s="44">
        <f t="shared" si="134"/>
        <v>1.0000021873764691</v>
      </c>
      <c r="AO69" s="23">
        <f t="shared" si="135"/>
        <v>8.6290996534947411</v>
      </c>
      <c r="AP69" s="23">
        <f t="shared" si="136"/>
        <v>-5.0456024788910803</v>
      </c>
      <c r="AQ69" s="23">
        <f t="shared" si="137"/>
        <v>0.28340087893969473</v>
      </c>
      <c r="AR69" s="44">
        <f t="shared" si="138"/>
        <v>0.30031562376035181</v>
      </c>
      <c r="AS69" s="25"/>
      <c r="AT69" s="20">
        <f t="shared" si="139"/>
        <v>0</v>
      </c>
      <c r="AU69" s="20">
        <f t="shared" si="140"/>
        <v>0</v>
      </c>
      <c r="AV69" s="20">
        <f t="shared" si="141"/>
        <v>0</v>
      </c>
      <c r="AX69" s="18"/>
      <c r="AY69" s="18"/>
      <c r="AZ69" s="18"/>
      <c r="BA69" s="125"/>
      <c r="BB69" s="125"/>
      <c r="BC69" s="126"/>
      <c r="BD69" s="122"/>
      <c r="BE69" s="30" t="s">
        <v>120</v>
      </c>
    </row>
    <row r="70" spans="1:57" x14ac:dyDescent="0.4">
      <c r="A70" s="44">
        <v>620</v>
      </c>
      <c r="B70" s="44">
        <v>30.73</v>
      </c>
      <c r="C70" s="20">
        <v>176.88</v>
      </c>
      <c r="D70" s="24">
        <f t="shared" si="104"/>
        <v>584.73825197393649</v>
      </c>
      <c r="E70" s="24">
        <f t="shared" si="105"/>
        <v>-479.19825197393646</v>
      </c>
      <c r="F70" s="24">
        <f t="shared" si="106"/>
        <v>-169.25021806956875</v>
      </c>
      <c r="G70" s="24">
        <f t="shared" si="107"/>
        <v>10.328122281825038</v>
      </c>
      <c r="H70" s="20">
        <f t="shared" si="108"/>
        <v>6505175.1397819286</v>
      </c>
      <c r="I70" s="20">
        <f t="shared" si="109"/>
        <v>2213731.6581222815</v>
      </c>
      <c r="J70" s="21">
        <f t="shared" si="110"/>
        <v>169.56505072232574</v>
      </c>
      <c r="K70" s="21">
        <f t="shared" si="111"/>
        <v>176.5079812905193</v>
      </c>
      <c r="L70" s="21">
        <f t="shared" si="112"/>
        <v>123.0144000147838</v>
      </c>
      <c r="M70" s="25"/>
      <c r="N70" s="20">
        <f t="shared" si="113"/>
        <v>10</v>
      </c>
      <c r="O70" s="20">
        <f t="shared" si="114"/>
        <v>4.0142572795869658E-3</v>
      </c>
      <c r="P70" s="20">
        <f t="shared" si="115"/>
        <v>8.7266462599686718E-4</v>
      </c>
      <c r="Q70" s="22">
        <f t="shared" si="116"/>
        <v>4.0387828945114279E-3</v>
      </c>
      <c r="R70" s="21">
        <f t="shared" si="117"/>
        <v>1.0000013593161565</v>
      </c>
      <c r="S70" s="20">
        <f t="shared" si="118"/>
        <v>8.6060816710560388</v>
      </c>
      <c r="T70" s="20">
        <f t="shared" si="119"/>
        <v>-5.0849938767100999</v>
      </c>
      <c r="U70" s="20">
        <f t="shared" si="120"/>
        <v>0.2793915059805771</v>
      </c>
      <c r="V70" s="25"/>
      <c r="W70" s="44">
        <v>620</v>
      </c>
      <c r="X70" s="44">
        <v>30.73</v>
      </c>
      <c r="Y70" s="20">
        <v>176.88</v>
      </c>
      <c r="Z70" s="20">
        <f t="shared" si="121"/>
        <v>584.73825197393649</v>
      </c>
      <c r="AA70" s="20">
        <f t="shared" si="122"/>
        <v>-479.19825197393646</v>
      </c>
      <c r="AB70" s="20">
        <f t="shared" si="123"/>
        <v>-169.25021806956875</v>
      </c>
      <c r="AC70" s="20">
        <f t="shared" si="124"/>
        <v>10.328122281825038</v>
      </c>
      <c r="AD70" s="20">
        <f t="shared" si="125"/>
        <v>6505175.1397819286</v>
      </c>
      <c r="AE70" s="20">
        <f t="shared" si="126"/>
        <v>2213731.6581222815</v>
      </c>
      <c r="AF70" s="21">
        <f t="shared" si="127"/>
        <v>169.56505072232574</v>
      </c>
      <c r="AG70" s="21">
        <f t="shared" si="128"/>
        <v>176.5079812905193</v>
      </c>
      <c r="AH70" s="21">
        <f t="shared" si="129"/>
        <v>123.0144000147838</v>
      </c>
      <c r="AI70" s="25"/>
      <c r="AJ70" s="20">
        <f t="shared" si="130"/>
        <v>10</v>
      </c>
      <c r="AK70" s="20">
        <f t="shared" si="131"/>
        <v>4.0142572795869658E-3</v>
      </c>
      <c r="AL70" s="20">
        <f t="shared" si="132"/>
        <v>8.7266462599686718E-4</v>
      </c>
      <c r="AM70" s="23">
        <f t="shared" si="133"/>
        <v>4.0387828945114279E-3</v>
      </c>
      <c r="AN70" s="44">
        <f t="shared" si="134"/>
        <v>1.0000013593161565</v>
      </c>
      <c r="AO70" s="23">
        <f t="shared" si="135"/>
        <v>8.6060816710560388</v>
      </c>
      <c r="AP70" s="23">
        <f t="shared" si="136"/>
        <v>-5.0849938767100999</v>
      </c>
      <c r="AQ70" s="23">
        <f t="shared" si="137"/>
        <v>0.2793915059805771</v>
      </c>
      <c r="AR70" s="44">
        <f t="shared" si="138"/>
        <v>0.23273842277087486</v>
      </c>
      <c r="AS70" s="25"/>
      <c r="AT70" s="20">
        <f t="shared" si="139"/>
        <v>0</v>
      </c>
      <c r="AU70" s="20">
        <f t="shared" si="140"/>
        <v>0</v>
      </c>
      <c r="AV70" s="20">
        <f t="shared" si="141"/>
        <v>0</v>
      </c>
      <c r="AX70" s="18"/>
      <c r="AY70" s="18"/>
      <c r="AZ70" s="18"/>
      <c r="BA70" s="125"/>
      <c r="BB70" s="125"/>
      <c r="BC70" s="126"/>
      <c r="BD70" s="122"/>
      <c r="BE70" s="30" t="s">
        <v>120</v>
      </c>
    </row>
    <row r="71" spans="1:57" x14ac:dyDescent="0.4">
      <c r="A71" s="44">
        <v>630</v>
      </c>
      <c r="B71" s="44">
        <v>31.05</v>
      </c>
      <c r="C71" s="20">
        <v>177.37</v>
      </c>
      <c r="D71" s="24">
        <f t="shared" si="104"/>
        <v>593.31979983095778</v>
      </c>
      <c r="E71" s="24">
        <f t="shared" si="105"/>
        <v>-487.77979983095776</v>
      </c>
      <c r="F71" s="24">
        <f t="shared" si="106"/>
        <v>-174.37763087527182</v>
      </c>
      <c r="G71" s="24">
        <f t="shared" si="107"/>
        <v>10.585520260220896</v>
      </c>
      <c r="H71" s="20">
        <f t="shared" si="108"/>
        <v>6505170.0123691233</v>
      </c>
      <c r="I71" s="20">
        <f t="shared" si="109"/>
        <v>2213731.9155202601</v>
      </c>
      <c r="J71" s="21">
        <f t="shared" si="110"/>
        <v>174.69863018596368</v>
      </c>
      <c r="K71" s="21">
        <f t="shared" si="111"/>
        <v>176.52614687789608</v>
      </c>
      <c r="L71" s="21">
        <f t="shared" si="112"/>
        <v>126.77677387089851</v>
      </c>
      <c r="M71" s="25"/>
      <c r="N71" s="20">
        <f t="shared" si="113"/>
        <v>10</v>
      </c>
      <c r="O71" s="20">
        <f t="shared" si="114"/>
        <v>5.5850536063818592E-3</v>
      </c>
      <c r="P71" s="20">
        <f t="shared" si="115"/>
        <v>8.5521133347723731E-3</v>
      </c>
      <c r="Q71" s="22">
        <f t="shared" si="116"/>
        <v>7.1041874113229042E-3</v>
      </c>
      <c r="R71" s="21">
        <f t="shared" si="117"/>
        <v>1.0000042058111245</v>
      </c>
      <c r="S71" s="20">
        <f t="shared" si="118"/>
        <v>8.581547857021345</v>
      </c>
      <c r="T71" s="20">
        <f t="shared" si="119"/>
        <v>-5.127412805703071</v>
      </c>
      <c r="U71" s="20">
        <f t="shared" si="120"/>
        <v>0.25739797839585832</v>
      </c>
      <c r="V71" s="25"/>
      <c r="W71" s="44">
        <v>630</v>
      </c>
      <c r="X71" s="44">
        <v>31.05</v>
      </c>
      <c r="Y71" s="20">
        <v>177.37</v>
      </c>
      <c r="Z71" s="20">
        <f t="shared" si="121"/>
        <v>593.31979983095778</v>
      </c>
      <c r="AA71" s="20">
        <f t="shared" si="122"/>
        <v>-487.77979983095776</v>
      </c>
      <c r="AB71" s="20">
        <f t="shared" si="123"/>
        <v>-174.37763087527182</v>
      </c>
      <c r="AC71" s="20">
        <f t="shared" si="124"/>
        <v>10.585520260220896</v>
      </c>
      <c r="AD71" s="20">
        <f t="shared" si="125"/>
        <v>6505170.0123691233</v>
      </c>
      <c r="AE71" s="20">
        <f t="shared" si="126"/>
        <v>2213731.9155202601</v>
      </c>
      <c r="AF71" s="21">
        <f t="shared" si="127"/>
        <v>174.69863018596368</v>
      </c>
      <c r="AG71" s="21">
        <f t="shared" si="128"/>
        <v>176.52614687789608</v>
      </c>
      <c r="AH71" s="21">
        <f t="shared" si="129"/>
        <v>126.77677387089851</v>
      </c>
      <c r="AI71" s="25"/>
      <c r="AJ71" s="20">
        <f t="shared" si="130"/>
        <v>10</v>
      </c>
      <c r="AK71" s="20">
        <f t="shared" si="131"/>
        <v>5.5850536063818592E-3</v>
      </c>
      <c r="AL71" s="20">
        <f t="shared" si="132"/>
        <v>8.5521133347723731E-3</v>
      </c>
      <c r="AM71" s="23">
        <f t="shared" si="133"/>
        <v>7.1041874113229042E-3</v>
      </c>
      <c r="AN71" s="44">
        <f t="shared" si="134"/>
        <v>1.0000042058111245</v>
      </c>
      <c r="AO71" s="23">
        <f t="shared" si="135"/>
        <v>8.581547857021345</v>
      </c>
      <c r="AP71" s="23">
        <f t="shared" si="136"/>
        <v>-5.127412805703071</v>
      </c>
      <c r="AQ71" s="23">
        <f t="shared" si="137"/>
        <v>0.25739797839585832</v>
      </c>
      <c r="AR71" s="44">
        <f t="shared" si="138"/>
        <v>0.39746795722542988</v>
      </c>
      <c r="AS71" s="25"/>
      <c r="AT71" s="20">
        <f t="shared" si="139"/>
        <v>0</v>
      </c>
      <c r="AU71" s="20">
        <f t="shared" si="140"/>
        <v>0</v>
      </c>
      <c r="AV71" s="20">
        <f t="shared" si="141"/>
        <v>0</v>
      </c>
      <c r="AX71" s="18"/>
      <c r="AY71" s="18"/>
      <c r="AZ71" s="18"/>
      <c r="BA71" s="125"/>
      <c r="BB71" s="125"/>
      <c r="BC71" s="126"/>
      <c r="BD71" s="122"/>
      <c r="BE71" s="30" t="s">
        <v>120</v>
      </c>
    </row>
    <row r="72" spans="1:57" x14ac:dyDescent="0.4">
      <c r="A72" s="44">
        <v>640</v>
      </c>
      <c r="B72" s="44">
        <v>31.35</v>
      </c>
      <c r="C72" s="20">
        <v>177.53</v>
      </c>
      <c r="D72" s="24">
        <f t="shared" si="104"/>
        <v>601.87343415323892</v>
      </c>
      <c r="E72" s="24">
        <f t="shared" si="105"/>
        <v>-496.3334341532389</v>
      </c>
      <c r="F72" s="24">
        <f t="shared" si="106"/>
        <v>-179.55276267899265</v>
      </c>
      <c r="G72" s="24">
        <f t="shared" si="107"/>
        <v>10.815965033422069</v>
      </c>
      <c r="H72" s="20">
        <f t="shared" si="108"/>
        <v>6505164.8372373199</v>
      </c>
      <c r="I72" s="20">
        <f t="shared" si="109"/>
        <v>2213732.1459650332</v>
      </c>
      <c r="J72" s="21">
        <f t="shared" si="110"/>
        <v>179.87823571867406</v>
      </c>
      <c r="K72" s="21">
        <f t="shared" si="111"/>
        <v>176.55276145646818</v>
      </c>
      <c r="L72" s="21">
        <f t="shared" si="112"/>
        <v>130.5930277866164</v>
      </c>
      <c r="M72" s="25"/>
      <c r="N72" s="20">
        <f t="shared" si="113"/>
        <v>10</v>
      </c>
      <c r="O72" s="20">
        <f t="shared" si="114"/>
        <v>5.2359877559830011E-3</v>
      </c>
      <c r="P72" s="20">
        <f t="shared" si="115"/>
        <v>2.7925268031908676E-3</v>
      </c>
      <c r="Q72" s="22">
        <f t="shared" si="116"/>
        <v>5.4321438608522232E-3</v>
      </c>
      <c r="R72" s="21">
        <f t="shared" si="117"/>
        <v>1.0000024590228331</v>
      </c>
      <c r="S72" s="20">
        <f t="shared" si="118"/>
        <v>8.5536343222811251</v>
      </c>
      <c r="T72" s="20">
        <f t="shared" si="119"/>
        <v>-5.1751318037208192</v>
      </c>
      <c r="U72" s="20">
        <f t="shared" si="120"/>
        <v>0.23044477320117243</v>
      </c>
      <c r="V72" s="25"/>
      <c r="W72" s="44">
        <v>640</v>
      </c>
      <c r="X72" s="44">
        <v>31.35</v>
      </c>
      <c r="Y72" s="20">
        <v>177.53</v>
      </c>
      <c r="Z72" s="20">
        <f t="shared" si="121"/>
        <v>601.87343415323892</v>
      </c>
      <c r="AA72" s="20">
        <f t="shared" si="122"/>
        <v>-496.3334341532389</v>
      </c>
      <c r="AB72" s="20">
        <f t="shared" si="123"/>
        <v>-179.55276267899265</v>
      </c>
      <c r="AC72" s="20">
        <f t="shared" si="124"/>
        <v>10.815965033422069</v>
      </c>
      <c r="AD72" s="20">
        <f t="shared" si="125"/>
        <v>6505164.8372373199</v>
      </c>
      <c r="AE72" s="20">
        <f t="shared" si="126"/>
        <v>2213732.1459650332</v>
      </c>
      <c r="AF72" s="21">
        <f t="shared" si="127"/>
        <v>179.87823571867406</v>
      </c>
      <c r="AG72" s="21">
        <f t="shared" si="128"/>
        <v>176.55276145646818</v>
      </c>
      <c r="AH72" s="21">
        <f t="shared" si="129"/>
        <v>130.5930277866164</v>
      </c>
      <c r="AI72" s="25"/>
      <c r="AJ72" s="20">
        <f t="shared" si="130"/>
        <v>10</v>
      </c>
      <c r="AK72" s="20">
        <f t="shared" si="131"/>
        <v>5.2359877559830011E-3</v>
      </c>
      <c r="AL72" s="20">
        <f t="shared" si="132"/>
        <v>2.7925268031908676E-3</v>
      </c>
      <c r="AM72" s="23">
        <f t="shared" si="133"/>
        <v>5.4321438608522232E-3</v>
      </c>
      <c r="AN72" s="44">
        <f t="shared" si="134"/>
        <v>1.0000024590228331</v>
      </c>
      <c r="AO72" s="23">
        <f t="shared" si="135"/>
        <v>8.5536343222811251</v>
      </c>
      <c r="AP72" s="23">
        <f t="shared" si="136"/>
        <v>-5.1751318037208192</v>
      </c>
      <c r="AQ72" s="23">
        <f t="shared" si="137"/>
        <v>0.23044477320117243</v>
      </c>
      <c r="AR72" s="44">
        <f t="shared" si="138"/>
        <v>0.3010193155993347</v>
      </c>
      <c r="AS72" s="25"/>
      <c r="AT72" s="20">
        <f t="shared" si="139"/>
        <v>0</v>
      </c>
      <c r="AU72" s="20">
        <f t="shared" si="140"/>
        <v>0</v>
      </c>
      <c r="AV72" s="20">
        <f t="shared" si="141"/>
        <v>0</v>
      </c>
      <c r="AX72" s="18"/>
      <c r="AY72" s="18"/>
      <c r="AZ72" s="18"/>
      <c r="BA72" s="125"/>
      <c r="BB72" s="125"/>
      <c r="BC72" s="126"/>
      <c r="BD72" s="122"/>
      <c r="BE72" s="30" t="s">
        <v>120</v>
      </c>
    </row>
    <row r="73" spans="1:57" x14ac:dyDescent="0.4">
      <c r="A73" s="44">
        <v>650</v>
      </c>
      <c r="B73" s="44">
        <v>31.5</v>
      </c>
      <c r="C73" s="20">
        <v>177.76</v>
      </c>
      <c r="D73" s="24">
        <f t="shared" si="104"/>
        <v>610.4066686582172</v>
      </c>
      <c r="E73" s="24">
        <f t="shared" si="105"/>
        <v>-504.86666865821718</v>
      </c>
      <c r="F73" s="24">
        <f t="shared" si="106"/>
        <v>-184.76217012607293</v>
      </c>
      <c r="G73" s="24">
        <f t="shared" si="107"/>
        <v>11.030182945323142</v>
      </c>
      <c r="H73" s="20">
        <f t="shared" si="108"/>
        <v>6505159.627829873</v>
      </c>
      <c r="I73" s="20">
        <f t="shared" si="109"/>
        <v>2213732.3601829452</v>
      </c>
      <c r="J73" s="21">
        <f t="shared" si="110"/>
        <v>185.09112470754295</v>
      </c>
      <c r="K73" s="21">
        <f t="shared" si="111"/>
        <v>176.5835336719737</v>
      </c>
      <c r="L73" s="21">
        <f t="shared" si="112"/>
        <v>134.44596879385193</v>
      </c>
      <c r="M73" s="25"/>
      <c r="N73" s="20">
        <f t="shared" si="113"/>
        <v>10</v>
      </c>
      <c r="O73" s="20">
        <f t="shared" si="114"/>
        <v>2.6179938779914693E-3</v>
      </c>
      <c r="P73" s="20">
        <f t="shared" si="115"/>
        <v>4.0142572795867793E-3</v>
      </c>
      <c r="Q73" s="22">
        <f t="shared" si="116"/>
        <v>3.3517686501638444E-3</v>
      </c>
      <c r="R73" s="21">
        <f t="shared" si="117"/>
        <v>1.000000936197142</v>
      </c>
      <c r="S73" s="20">
        <f t="shared" si="118"/>
        <v>8.5332345049782337</v>
      </c>
      <c r="T73" s="20">
        <f t="shared" si="119"/>
        <v>-5.2094074470802934</v>
      </c>
      <c r="U73" s="20">
        <f t="shared" si="120"/>
        <v>0.21421791190107375</v>
      </c>
      <c r="V73" s="25"/>
      <c r="W73" s="44">
        <v>650</v>
      </c>
      <c r="X73" s="44">
        <v>31.5</v>
      </c>
      <c r="Y73" s="20">
        <v>177.76</v>
      </c>
      <c r="Z73" s="20">
        <f t="shared" si="121"/>
        <v>610.4066686582172</v>
      </c>
      <c r="AA73" s="20">
        <f t="shared" si="122"/>
        <v>-504.86666865821718</v>
      </c>
      <c r="AB73" s="20">
        <f t="shared" si="123"/>
        <v>-184.76217012607293</v>
      </c>
      <c r="AC73" s="20">
        <f t="shared" si="124"/>
        <v>11.030182945323142</v>
      </c>
      <c r="AD73" s="20">
        <f t="shared" si="125"/>
        <v>6505159.627829873</v>
      </c>
      <c r="AE73" s="20">
        <f t="shared" si="126"/>
        <v>2213732.3601829452</v>
      </c>
      <c r="AF73" s="21">
        <f t="shared" si="127"/>
        <v>185.09112470754295</v>
      </c>
      <c r="AG73" s="21">
        <f t="shared" si="128"/>
        <v>176.5835336719737</v>
      </c>
      <c r="AH73" s="21">
        <f t="shared" si="129"/>
        <v>134.44596879385193</v>
      </c>
      <c r="AI73" s="25"/>
      <c r="AJ73" s="20">
        <f t="shared" si="130"/>
        <v>10</v>
      </c>
      <c r="AK73" s="20">
        <f t="shared" si="131"/>
        <v>2.6179938779914693E-3</v>
      </c>
      <c r="AL73" s="20">
        <f t="shared" si="132"/>
        <v>4.0142572795867793E-3</v>
      </c>
      <c r="AM73" s="23">
        <f t="shared" si="133"/>
        <v>3.3517686501638444E-3</v>
      </c>
      <c r="AN73" s="44">
        <f t="shared" si="134"/>
        <v>1.000000936197142</v>
      </c>
      <c r="AO73" s="23">
        <f t="shared" si="135"/>
        <v>8.5332345049782337</v>
      </c>
      <c r="AP73" s="23">
        <f t="shared" si="136"/>
        <v>-5.2094074470802934</v>
      </c>
      <c r="AQ73" s="23">
        <f t="shared" si="137"/>
        <v>0.21421791190107375</v>
      </c>
      <c r="AR73" s="44">
        <f t="shared" si="138"/>
        <v>0.14901766831001323</v>
      </c>
      <c r="AS73" s="25"/>
      <c r="AT73" s="20">
        <f t="shared" si="139"/>
        <v>0</v>
      </c>
      <c r="AU73" s="20">
        <f t="shared" si="140"/>
        <v>0</v>
      </c>
      <c r="AV73" s="20">
        <f t="shared" si="141"/>
        <v>0</v>
      </c>
      <c r="AX73" s="18"/>
      <c r="AY73" s="18"/>
      <c r="AZ73" s="18"/>
      <c r="BA73" s="125"/>
      <c r="BB73" s="125"/>
      <c r="BC73" s="126"/>
      <c r="BD73" s="122"/>
      <c r="BE73" s="30" t="s">
        <v>120</v>
      </c>
    </row>
    <row r="74" spans="1:57" x14ac:dyDescent="0.4">
      <c r="A74" s="44">
        <v>660</v>
      </c>
      <c r="B74" s="44">
        <v>31.55</v>
      </c>
      <c r="C74" s="20">
        <v>177.95</v>
      </c>
      <c r="D74" s="24">
        <f t="shared" si="104"/>
        <v>618.93079152521761</v>
      </c>
      <c r="E74" s="24">
        <f t="shared" si="105"/>
        <v>-513.39079152521765</v>
      </c>
      <c r="F74" s="24">
        <f t="shared" si="106"/>
        <v>-189.98720608775898</v>
      </c>
      <c r="G74" s="24">
        <f t="shared" si="107"/>
        <v>11.225879515730274</v>
      </c>
      <c r="H74" s="20">
        <f t="shared" si="108"/>
        <v>6505154.4027939113</v>
      </c>
      <c r="I74" s="20">
        <f t="shared" si="109"/>
        <v>2213732.5558795156</v>
      </c>
      <c r="J74" s="21">
        <f t="shared" si="110"/>
        <v>190.31857199951426</v>
      </c>
      <c r="K74" s="21">
        <f t="shared" si="111"/>
        <v>176.61846417429325</v>
      </c>
      <c r="L74" s="21">
        <f t="shared" si="112"/>
        <v>138.32278722668252</v>
      </c>
      <c r="M74" s="25"/>
      <c r="N74" s="20">
        <f t="shared" si="113"/>
        <v>10</v>
      </c>
      <c r="O74" s="20">
        <f t="shared" si="114"/>
        <v>8.7266462599717716E-4</v>
      </c>
      <c r="P74" s="20">
        <f t="shared" si="115"/>
        <v>3.3161255787891863E-3</v>
      </c>
      <c r="Q74" s="22">
        <f t="shared" si="116"/>
        <v>1.9411244976879072E-3</v>
      </c>
      <c r="R74" s="21">
        <f t="shared" si="117"/>
        <v>1.0000003139971445</v>
      </c>
      <c r="S74" s="20">
        <f t="shared" si="118"/>
        <v>8.5241228670004361</v>
      </c>
      <c r="T74" s="20">
        <f t="shared" si="119"/>
        <v>-5.2250359616860456</v>
      </c>
      <c r="U74" s="20">
        <f t="shared" si="120"/>
        <v>0.19569657040713104</v>
      </c>
      <c r="V74" s="25"/>
      <c r="W74" s="44">
        <v>660</v>
      </c>
      <c r="X74" s="44">
        <v>31.55</v>
      </c>
      <c r="Y74" s="20">
        <v>177.95</v>
      </c>
      <c r="Z74" s="20">
        <f t="shared" si="121"/>
        <v>618.93079152521761</v>
      </c>
      <c r="AA74" s="20">
        <f t="shared" si="122"/>
        <v>-513.39079152521765</v>
      </c>
      <c r="AB74" s="20">
        <f t="shared" si="123"/>
        <v>-189.98720608775898</v>
      </c>
      <c r="AC74" s="20">
        <f t="shared" si="124"/>
        <v>11.225879515730274</v>
      </c>
      <c r="AD74" s="20">
        <f t="shared" si="125"/>
        <v>6505154.4027939113</v>
      </c>
      <c r="AE74" s="20">
        <f t="shared" si="126"/>
        <v>2213732.5558795156</v>
      </c>
      <c r="AF74" s="21">
        <f t="shared" si="127"/>
        <v>190.31857199951426</v>
      </c>
      <c r="AG74" s="21">
        <f t="shared" si="128"/>
        <v>176.61846417429325</v>
      </c>
      <c r="AH74" s="21">
        <f t="shared" si="129"/>
        <v>138.32278722668252</v>
      </c>
      <c r="AI74" s="25"/>
      <c r="AJ74" s="20">
        <f t="shared" si="130"/>
        <v>10</v>
      </c>
      <c r="AK74" s="20">
        <f t="shared" si="131"/>
        <v>8.7266462599717716E-4</v>
      </c>
      <c r="AL74" s="20">
        <f t="shared" si="132"/>
        <v>3.3161255787891863E-3</v>
      </c>
      <c r="AM74" s="23">
        <f t="shared" si="133"/>
        <v>1.9411244976879072E-3</v>
      </c>
      <c r="AN74" s="44">
        <f t="shared" si="134"/>
        <v>1.0000003139971445</v>
      </c>
      <c r="AO74" s="23">
        <f t="shared" si="135"/>
        <v>8.5241228670004361</v>
      </c>
      <c r="AP74" s="23">
        <f t="shared" si="136"/>
        <v>-5.2250359616860456</v>
      </c>
      <c r="AQ74" s="23">
        <f t="shared" si="137"/>
        <v>0.19569657040713104</v>
      </c>
      <c r="AR74" s="44">
        <f t="shared" si="138"/>
        <v>5.3901774018946969E-2</v>
      </c>
      <c r="AS74" s="25"/>
      <c r="AT74" s="20">
        <f t="shared" si="139"/>
        <v>0</v>
      </c>
      <c r="AU74" s="20">
        <f t="shared" si="140"/>
        <v>0</v>
      </c>
      <c r="AV74" s="20">
        <f t="shared" si="141"/>
        <v>0</v>
      </c>
      <c r="AX74" s="18"/>
      <c r="AY74" s="18"/>
      <c r="AZ74" s="18"/>
      <c r="BA74" s="125"/>
      <c r="BB74" s="125"/>
      <c r="BC74" s="126"/>
      <c r="BD74" s="122"/>
      <c r="BE74" s="30" t="s">
        <v>120</v>
      </c>
    </row>
    <row r="75" spans="1:57" x14ac:dyDescent="0.4">
      <c r="A75" s="44">
        <v>670</v>
      </c>
      <c r="B75" s="44">
        <v>31.41</v>
      </c>
      <c r="C75" s="20">
        <v>178.16</v>
      </c>
      <c r="D75" s="24">
        <f t="shared" si="104"/>
        <v>627.45901699516639</v>
      </c>
      <c r="E75" s="24">
        <f t="shared" si="105"/>
        <v>-521.91901699516643</v>
      </c>
      <c r="F75" s="24">
        <f t="shared" si="106"/>
        <v>-195.2061974558377</v>
      </c>
      <c r="G75" s="24">
        <f t="shared" si="107"/>
        <v>11.403134000641195</v>
      </c>
      <c r="H75" s="20">
        <f t="shared" si="108"/>
        <v>6505149.1838025432</v>
      </c>
      <c r="I75" s="20">
        <f t="shared" si="109"/>
        <v>2213732.7331340006</v>
      </c>
      <c r="J75" s="21">
        <f t="shared" si="110"/>
        <v>195.53897562942299</v>
      </c>
      <c r="K75" s="21">
        <f t="shared" si="111"/>
        <v>176.65681822551448</v>
      </c>
      <c r="L75" s="21">
        <f t="shared" si="112"/>
        <v>142.20682957622304</v>
      </c>
      <c r="M75" s="25"/>
      <c r="N75" s="20">
        <f t="shared" si="113"/>
        <v>10</v>
      </c>
      <c r="O75" s="20">
        <f t="shared" si="114"/>
        <v>-2.4434609527920711E-3</v>
      </c>
      <c r="P75" s="20">
        <f t="shared" si="115"/>
        <v>3.6651914291882309E-3</v>
      </c>
      <c r="Q75" s="22">
        <f t="shared" si="116"/>
        <v>3.1038281153645819E-3</v>
      </c>
      <c r="R75" s="21">
        <f t="shared" si="117"/>
        <v>1.0000008028131875</v>
      </c>
      <c r="S75" s="20">
        <f t="shared" si="118"/>
        <v>8.5282254699487776</v>
      </c>
      <c r="T75" s="20">
        <f t="shared" si="119"/>
        <v>-5.2189913680787274</v>
      </c>
      <c r="U75" s="20">
        <f t="shared" si="120"/>
        <v>0.17725448491092238</v>
      </c>
      <c r="V75" s="25"/>
      <c r="W75" s="44">
        <v>670</v>
      </c>
      <c r="X75" s="44">
        <v>31.41</v>
      </c>
      <c r="Y75" s="20">
        <v>178.16</v>
      </c>
      <c r="Z75" s="20">
        <f t="shared" si="121"/>
        <v>627.45901699516639</v>
      </c>
      <c r="AA75" s="20">
        <f t="shared" si="122"/>
        <v>-521.91901699516643</v>
      </c>
      <c r="AB75" s="20">
        <f t="shared" si="123"/>
        <v>-195.2061974558377</v>
      </c>
      <c r="AC75" s="20">
        <f t="shared" si="124"/>
        <v>11.403134000641195</v>
      </c>
      <c r="AD75" s="20">
        <f t="shared" si="125"/>
        <v>6505149.1838025432</v>
      </c>
      <c r="AE75" s="20">
        <f t="shared" si="126"/>
        <v>2213732.7331340006</v>
      </c>
      <c r="AF75" s="21">
        <f t="shared" si="127"/>
        <v>195.53897562942299</v>
      </c>
      <c r="AG75" s="21">
        <f t="shared" si="128"/>
        <v>176.65681822551448</v>
      </c>
      <c r="AH75" s="21">
        <f t="shared" si="129"/>
        <v>142.20682957622304</v>
      </c>
      <c r="AI75" s="25"/>
      <c r="AJ75" s="20">
        <f t="shared" si="130"/>
        <v>10</v>
      </c>
      <c r="AK75" s="20">
        <f t="shared" si="131"/>
        <v>-2.4434609527920711E-3</v>
      </c>
      <c r="AL75" s="20">
        <f t="shared" si="132"/>
        <v>3.6651914291882309E-3</v>
      </c>
      <c r="AM75" s="23">
        <f t="shared" si="133"/>
        <v>3.1038281153645819E-3</v>
      </c>
      <c r="AN75" s="44">
        <f t="shared" si="134"/>
        <v>1.0000008028131875</v>
      </c>
      <c r="AO75" s="23">
        <f t="shared" si="135"/>
        <v>8.5282254699487776</v>
      </c>
      <c r="AP75" s="23">
        <f t="shared" si="136"/>
        <v>-5.2189913680787274</v>
      </c>
      <c r="AQ75" s="23">
        <f t="shared" si="137"/>
        <v>0.17725448491092238</v>
      </c>
      <c r="AR75" s="44">
        <f t="shared" si="138"/>
        <v>0.1398747655812092</v>
      </c>
      <c r="AS75" s="25"/>
      <c r="AT75" s="20">
        <f t="shared" si="139"/>
        <v>0</v>
      </c>
      <c r="AU75" s="20">
        <f t="shared" si="140"/>
        <v>0</v>
      </c>
      <c r="AV75" s="20">
        <f t="shared" si="141"/>
        <v>0</v>
      </c>
      <c r="AX75" s="18"/>
      <c r="AY75" s="18"/>
      <c r="AZ75" s="18"/>
      <c r="BA75" s="125"/>
      <c r="BB75" s="125"/>
      <c r="BC75" s="126"/>
      <c r="BD75" s="122"/>
      <c r="BE75" s="30" t="s">
        <v>120</v>
      </c>
    </row>
    <row r="76" spans="1:57" x14ac:dyDescent="0.4">
      <c r="A76" s="44">
        <v>680</v>
      </c>
      <c r="B76" s="44">
        <v>31.36</v>
      </c>
      <c r="C76" s="20">
        <v>178.34</v>
      </c>
      <c r="D76" s="24">
        <f t="shared" si="104"/>
        <v>635.99589030884169</v>
      </c>
      <c r="E76" s="24">
        <f t="shared" si="105"/>
        <v>-530.45589030884173</v>
      </c>
      <c r="F76" s="24">
        <f t="shared" si="106"/>
        <v>-200.41162440597537</v>
      </c>
      <c r="G76" s="24">
        <f t="shared" si="107"/>
        <v>11.562180031925806</v>
      </c>
      <c r="H76" s="20">
        <f t="shared" si="108"/>
        <v>6505143.9783755932</v>
      </c>
      <c r="I76" s="20">
        <f t="shared" si="109"/>
        <v>2213732.8921800316</v>
      </c>
      <c r="J76" s="21">
        <f t="shared" si="110"/>
        <v>200.74487092858041</v>
      </c>
      <c r="K76" s="21">
        <f t="shared" si="111"/>
        <v>176.69814260838135</v>
      </c>
      <c r="L76" s="21">
        <f t="shared" si="112"/>
        <v>146.09218514715818</v>
      </c>
      <c r="M76" s="25"/>
      <c r="N76" s="20">
        <f t="shared" si="113"/>
        <v>10</v>
      </c>
      <c r="O76" s="20">
        <f t="shared" si="114"/>
        <v>-8.7266462599717716E-4</v>
      </c>
      <c r="P76" s="20">
        <f t="shared" si="115"/>
        <v>3.1415926535899121E-3</v>
      </c>
      <c r="Q76" s="22">
        <f t="shared" si="116"/>
        <v>1.8542807055970112E-3</v>
      </c>
      <c r="R76" s="21">
        <f t="shared" si="117"/>
        <v>1.000000286529843</v>
      </c>
      <c r="S76" s="20">
        <f t="shared" si="118"/>
        <v>8.5368733136753185</v>
      </c>
      <c r="T76" s="20">
        <f t="shared" si="119"/>
        <v>-5.2054269501376735</v>
      </c>
      <c r="U76" s="20">
        <f t="shared" si="120"/>
        <v>0.15904603128461114</v>
      </c>
      <c r="V76" s="25"/>
      <c r="W76" s="44">
        <v>680</v>
      </c>
      <c r="X76" s="44">
        <v>31.36</v>
      </c>
      <c r="Y76" s="20">
        <v>178.34</v>
      </c>
      <c r="Z76" s="20">
        <f t="shared" si="121"/>
        <v>635.99589030884169</v>
      </c>
      <c r="AA76" s="20">
        <f t="shared" si="122"/>
        <v>-530.45589030884173</v>
      </c>
      <c r="AB76" s="20">
        <f t="shared" si="123"/>
        <v>-200.41162440597537</v>
      </c>
      <c r="AC76" s="20">
        <f t="shared" si="124"/>
        <v>11.562180031925806</v>
      </c>
      <c r="AD76" s="20">
        <f t="shared" si="125"/>
        <v>6505143.9783755932</v>
      </c>
      <c r="AE76" s="20">
        <f t="shared" si="126"/>
        <v>2213732.8921800316</v>
      </c>
      <c r="AF76" s="21">
        <f t="shared" si="127"/>
        <v>200.74487092858041</v>
      </c>
      <c r="AG76" s="21">
        <f t="shared" si="128"/>
        <v>176.69814260838135</v>
      </c>
      <c r="AH76" s="21">
        <f t="shared" si="129"/>
        <v>146.09218514715818</v>
      </c>
      <c r="AI76" s="25"/>
      <c r="AJ76" s="20">
        <f t="shared" si="130"/>
        <v>10</v>
      </c>
      <c r="AK76" s="20">
        <f t="shared" si="131"/>
        <v>-8.7266462599717716E-4</v>
      </c>
      <c r="AL76" s="20">
        <f t="shared" si="132"/>
        <v>3.1415926535899121E-3</v>
      </c>
      <c r="AM76" s="23">
        <f t="shared" si="133"/>
        <v>1.8542807055970112E-3</v>
      </c>
      <c r="AN76" s="44">
        <f t="shared" si="134"/>
        <v>1.000000286529843</v>
      </c>
      <c r="AO76" s="23">
        <f t="shared" si="135"/>
        <v>8.5368733136753185</v>
      </c>
      <c r="AP76" s="23">
        <f t="shared" si="136"/>
        <v>-5.2054269501376735</v>
      </c>
      <c r="AQ76" s="23">
        <f t="shared" si="137"/>
        <v>0.15904603128461114</v>
      </c>
      <c r="AR76" s="44">
        <f t="shared" si="138"/>
        <v>5.0107262005999478E-2</v>
      </c>
      <c r="AS76" s="25"/>
      <c r="AT76" s="20">
        <f t="shared" si="139"/>
        <v>0</v>
      </c>
      <c r="AU76" s="20">
        <f t="shared" si="140"/>
        <v>0</v>
      </c>
      <c r="AV76" s="20">
        <f t="shared" si="141"/>
        <v>0</v>
      </c>
      <c r="AX76" s="18"/>
      <c r="AY76" s="18"/>
      <c r="AZ76" s="18"/>
      <c r="BA76" s="125"/>
      <c r="BB76" s="125"/>
      <c r="BC76" s="126"/>
      <c r="BD76" s="122"/>
      <c r="BE76" s="30" t="s">
        <v>120</v>
      </c>
    </row>
    <row r="77" spans="1:57" x14ac:dyDescent="0.4">
      <c r="A77" s="44">
        <v>690</v>
      </c>
      <c r="B77" s="44">
        <v>31.27</v>
      </c>
      <c r="C77" s="20">
        <v>178.27</v>
      </c>
      <c r="D77" s="24">
        <f t="shared" si="104"/>
        <v>644.53911762825385</v>
      </c>
      <c r="E77" s="24">
        <f t="shared" si="105"/>
        <v>-538.99911762825388</v>
      </c>
      <c r="F77" s="24">
        <f t="shared" si="106"/>
        <v>-205.60677694746056</v>
      </c>
      <c r="G77" s="24">
        <f t="shared" si="107"/>
        <v>11.715910698440918</v>
      </c>
      <c r="H77" s="20">
        <f t="shared" si="108"/>
        <v>6505138.7832230516</v>
      </c>
      <c r="I77" s="20">
        <f t="shared" si="109"/>
        <v>2213733.0459106984</v>
      </c>
      <c r="J77" s="21">
        <f t="shared" si="110"/>
        <v>205.94030516199749</v>
      </c>
      <c r="K77" s="21">
        <f t="shared" si="111"/>
        <v>176.7386915627464</v>
      </c>
      <c r="L77" s="21">
        <f t="shared" si="112"/>
        <v>149.97308671505357</v>
      </c>
      <c r="M77" s="25"/>
      <c r="N77" s="20">
        <f t="shared" si="113"/>
        <v>10</v>
      </c>
      <c r="O77" s="20">
        <f t="shared" si="114"/>
        <v>-1.5707963267948941E-3</v>
      </c>
      <c r="P77" s="20">
        <f t="shared" si="115"/>
        <v>-1.2217304763959117E-3</v>
      </c>
      <c r="Q77" s="22">
        <f t="shared" si="116"/>
        <v>1.6942865845066546E-3</v>
      </c>
      <c r="R77" s="21">
        <f t="shared" si="117"/>
        <v>1.0000002392173211</v>
      </c>
      <c r="S77" s="20">
        <f t="shared" si="118"/>
        <v>8.5432273194121429</v>
      </c>
      <c r="T77" s="20">
        <f t="shared" si="119"/>
        <v>-5.1951525414851716</v>
      </c>
      <c r="U77" s="20">
        <f t="shared" si="120"/>
        <v>0.15373066651511313</v>
      </c>
      <c r="V77" s="25"/>
      <c r="W77" s="44">
        <v>690</v>
      </c>
      <c r="X77" s="44">
        <v>31.27</v>
      </c>
      <c r="Y77" s="20">
        <v>178.27</v>
      </c>
      <c r="Z77" s="20">
        <f t="shared" si="121"/>
        <v>644.53911762825385</v>
      </c>
      <c r="AA77" s="20">
        <f t="shared" si="122"/>
        <v>-538.99911762825388</v>
      </c>
      <c r="AB77" s="20">
        <f t="shared" si="123"/>
        <v>-205.60677694746056</v>
      </c>
      <c r="AC77" s="20">
        <f t="shared" si="124"/>
        <v>11.715910698440918</v>
      </c>
      <c r="AD77" s="20">
        <f t="shared" si="125"/>
        <v>6505138.7832230516</v>
      </c>
      <c r="AE77" s="20">
        <f t="shared" si="126"/>
        <v>2213733.0459106984</v>
      </c>
      <c r="AF77" s="21">
        <f t="shared" si="127"/>
        <v>205.94030516199749</v>
      </c>
      <c r="AG77" s="21">
        <f t="shared" si="128"/>
        <v>176.7386915627464</v>
      </c>
      <c r="AH77" s="21">
        <f t="shared" si="129"/>
        <v>149.97308671505357</v>
      </c>
      <c r="AI77" s="25"/>
      <c r="AJ77" s="20">
        <f t="shared" si="130"/>
        <v>10</v>
      </c>
      <c r="AK77" s="20">
        <f t="shared" si="131"/>
        <v>-1.5707963267948941E-3</v>
      </c>
      <c r="AL77" s="20">
        <f t="shared" si="132"/>
        <v>-1.2217304763959117E-3</v>
      </c>
      <c r="AM77" s="23">
        <f t="shared" si="133"/>
        <v>1.6942865845066546E-3</v>
      </c>
      <c r="AN77" s="44">
        <f t="shared" si="134"/>
        <v>1.0000002392173211</v>
      </c>
      <c r="AO77" s="23">
        <f t="shared" si="135"/>
        <v>8.5432273194121429</v>
      </c>
      <c r="AP77" s="23">
        <f t="shared" si="136"/>
        <v>-5.1951525414851716</v>
      </c>
      <c r="AQ77" s="23">
        <f t="shared" si="137"/>
        <v>0.15373066651511313</v>
      </c>
      <c r="AR77" s="44">
        <f t="shared" si="138"/>
        <v>9.0221289651454192E-2</v>
      </c>
      <c r="AS77" s="25"/>
      <c r="AT77" s="20">
        <f t="shared" si="139"/>
        <v>0</v>
      </c>
      <c r="AU77" s="20">
        <f t="shared" si="140"/>
        <v>0</v>
      </c>
      <c r="AV77" s="20">
        <f t="shared" si="141"/>
        <v>0</v>
      </c>
      <c r="AX77" s="18"/>
      <c r="AY77" s="18"/>
      <c r="AZ77" s="18"/>
      <c r="BA77" s="125"/>
      <c r="BB77" s="125"/>
      <c r="BC77" s="126"/>
      <c r="BD77" s="122"/>
      <c r="BE77" s="30" t="s">
        <v>120</v>
      </c>
    </row>
    <row r="78" spans="1:57" x14ac:dyDescent="0.4">
      <c r="A78" s="44">
        <v>700</v>
      </c>
      <c r="B78" s="44">
        <v>31.19</v>
      </c>
      <c r="C78" s="20">
        <v>178.11</v>
      </c>
      <c r="D78" s="24">
        <f t="shared" ref="D78:D141" si="142">S78+D77</f>
        <v>653.09004747354845</v>
      </c>
      <c r="E78" s="24">
        <f t="shared" ref="E78:E141" si="143">$BJ$3-D78</f>
        <v>-547.55004747354849</v>
      </c>
      <c r="F78" s="24">
        <f t="shared" ref="F78:F141" si="144">T78+F77</f>
        <v>-210.78893384082164</v>
      </c>
      <c r="G78" s="24">
        <f t="shared" ref="G78:G141" si="145">U78+G77</f>
        <v>11.879663555478984</v>
      </c>
      <c r="H78" s="20">
        <f t="shared" ref="H78:H141" si="146">H77+T78</f>
        <v>6505133.6010661582</v>
      </c>
      <c r="I78" s="20">
        <f t="shared" ref="I78:I141" si="147">I77+U78</f>
        <v>2213733.2096635555</v>
      </c>
      <c r="J78" s="21">
        <f t="shared" ref="J78:J141" si="148">SQRT(F78^2+G78^2)</f>
        <v>211.12342607096366</v>
      </c>
      <c r="K78" s="21">
        <f t="shared" ref="K78:K141" si="149">IF(J78=0,0,IF(F78&lt;0,ATAN(G78/F78)*180/PI()+180,ATAN(G78/F78)*180/PI()))</f>
        <v>176.77433107177498</v>
      </c>
      <c r="L78" s="21">
        <f t="shared" ref="L78:L141" si="150">COS((K78-$BL$3)*PI()/180)*J78</f>
        <v>153.8375908990287</v>
      </c>
      <c r="M78" s="25"/>
      <c r="N78" s="20">
        <f t="shared" ref="N78:N141" si="151">A78-A77</f>
        <v>10</v>
      </c>
      <c r="O78" s="20">
        <f t="shared" ref="O78:O141" si="152">RADIANS(B78-B77)</f>
        <v>-1.3962634015954338E-3</v>
      </c>
      <c r="P78" s="20">
        <f t="shared" ref="P78:P141" si="153">RADIANS(C78-C77)</f>
        <v>-2.7925268031908676E-3</v>
      </c>
      <c r="Q78" s="22">
        <f t="shared" ref="Q78:Q141" si="154">ACOS(COS(O78)-SIN(RADIANS(B77))*SIN(RADIANS(B78))*(1-COS(P78)))</f>
        <v>2.0114250846738901E-3</v>
      </c>
      <c r="R78" s="21">
        <f t="shared" ref="R78:R141" si="155">2/Q78*TAN(Q78/2)</f>
        <v>1.0000003371527089</v>
      </c>
      <c r="S78" s="20">
        <f t="shared" ref="S78:S141" si="156">(N78/2)*(COS(RADIANS(B77))+COS(RADIANS(B78)))*R78</f>
        <v>8.5509298452945597</v>
      </c>
      <c r="T78" s="20">
        <f t="shared" ref="T78:T141" si="157">(N78/2)*(SIN(RADIANS(B77))*COS(RADIANS(C77))+SIN(RADIANS(B78))*COS(RADIANS(C78)))*R78</f>
        <v>-5.1821568933610926</v>
      </c>
      <c r="U78" s="20">
        <f t="shared" ref="U78:U141" si="158">(N78/2)*(SIN(RADIANS(B77))*SIN(RADIANS(C77))+SIN(RADIANS(B78))*SIN(RADIANS(C78)))*R78</f>
        <v>0.16375285703806527</v>
      </c>
      <c r="V78" s="25"/>
      <c r="W78" s="44">
        <v>700</v>
      </c>
      <c r="X78" s="44">
        <v>31.19</v>
      </c>
      <c r="Y78" s="20">
        <v>178.11</v>
      </c>
      <c r="Z78" s="20">
        <f t="shared" ref="Z78:Z141" si="159">AO78+Z77</f>
        <v>653.09004747354845</v>
      </c>
      <c r="AA78" s="20">
        <f t="shared" ref="AA78:AA141" si="160">$BJ$3-Z78</f>
        <v>-547.55004747354849</v>
      </c>
      <c r="AB78" s="20">
        <f t="shared" ref="AB78:AB141" si="161">AP78+AB77</f>
        <v>-210.78893384082164</v>
      </c>
      <c r="AC78" s="20">
        <f t="shared" ref="AC78:AC141" si="162">AQ78+AC77</f>
        <v>11.879663555478984</v>
      </c>
      <c r="AD78" s="20">
        <f t="shared" ref="AD78:AD141" si="163">AD77+AP78</f>
        <v>6505133.6010661582</v>
      </c>
      <c r="AE78" s="20">
        <f t="shared" ref="AE78:AE141" si="164">AE77+AQ78</f>
        <v>2213733.2096635555</v>
      </c>
      <c r="AF78" s="21">
        <f t="shared" ref="AF78:AF141" si="165">SQRT(AB78^2+AC78^2)</f>
        <v>211.12342607096366</v>
      </c>
      <c r="AG78" s="21">
        <f t="shared" ref="AG78:AG141" si="166">IF(AF78=0,0,IF(AB78&lt;0,ATAN(AC78/AB78)*180/PI()+180,ATAN(AC78/AB78)*180/PI()))</f>
        <v>176.77433107177498</v>
      </c>
      <c r="AH78" s="21">
        <f t="shared" ref="AH78:AH141" si="167">COS((AG78-$BL$3)*PI()/180)*AF78</f>
        <v>153.8375908990287</v>
      </c>
      <c r="AI78" s="25"/>
      <c r="AJ78" s="20">
        <f t="shared" ref="AJ78:AJ141" si="168">W78-W77</f>
        <v>10</v>
      </c>
      <c r="AK78" s="20">
        <f t="shared" ref="AK78:AK141" si="169">RADIANS(X78-X77)</f>
        <v>-1.3962634015954338E-3</v>
      </c>
      <c r="AL78" s="20">
        <f t="shared" ref="AL78:AL141" si="170">RADIANS(Y78-Y77)</f>
        <v>-2.7925268031908676E-3</v>
      </c>
      <c r="AM78" s="23">
        <f t="shared" ref="AM78:AM141" si="171">ACOS(COS(AK78)-SIN(RADIANS(X77))*SIN(RADIANS(X78))*(1-COS(AL78)))</f>
        <v>2.0114250846738901E-3</v>
      </c>
      <c r="AN78" s="44">
        <f t="shared" ref="AN78:AN141" si="172">2/AM78*TAN(AM78/2)</f>
        <v>1.0000003371527089</v>
      </c>
      <c r="AO78" s="23">
        <f t="shared" ref="AO78:AO141" si="173">(AJ78/2)*(COS(RADIANS(X77))+COS(RADIANS(X78)))*AN78</f>
        <v>8.5509298452945597</v>
      </c>
      <c r="AP78" s="23">
        <f t="shared" ref="AP78:AP141" si="174">(AJ78/2)*(SIN(RADIANS(X77))*COS(RADIANS(Y77))+SIN(RADIANS(X78))*COS(RADIANS(Y78)))*AN78</f>
        <v>-5.1821568933610926</v>
      </c>
      <c r="AQ78" s="23">
        <f t="shared" ref="AQ78:AQ141" si="175">(AJ78/2)*(SIN(RADIANS(X77))*SIN(RADIANS(Y77))+SIN(RADIANS(X78))*SIN(RADIANS(Y78)))*AN78</f>
        <v>0.16375285703806527</v>
      </c>
      <c r="AR78" s="44">
        <f t="shared" ref="AR78:AR141" si="176">(10/AJ78)*2*(ASIN((SQRT((SIN((X77-X78)/2)^2+SIN(((Y77-Y78)/2)^2)*SIN(X77)*SIN(X78))))))</f>
        <v>8.5057698648103627E-2</v>
      </c>
      <c r="AS78" s="25"/>
      <c r="AT78" s="20">
        <f t="shared" ref="AT78:AT141" si="177">SQRT((I78-AE78)^2+(H78-AD78)^2)</f>
        <v>0</v>
      </c>
      <c r="AU78" s="20">
        <f t="shared" ref="AU78:AU141" si="178">D78-Z78</f>
        <v>0</v>
      </c>
      <c r="AV78" s="20">
        <f t="shared" ref="AV78:AV141" si="179">SQRT((I78-AE78)^2+(H78-AD78)^2+(D78-Z78)^2)</f>
        <v>0</v>
      </c>
      <c r="AX78" s="18"/>
      <c r="AY78" s="18"/>
      <c r="AZ78" s="18"/>
      <c r="BA78" s="125"/>
      <c r="BB78" s="125"/>
      <c r="BC78" s="126"/>
      <c r="BD78" s="122"/>
      <c r="BE78" s="30" t="s">
        <v>120</v>
      </c>
    </row>
    <row r="79" spans="1:57" x14ac:dyDescent="0.4">
      <c r="A79" s="44">
        <v>710</v>
      </c>
      <c r="B79" s="44">
        <v>31</v>
      </c>
      <c r="C79" s="20">
        <v>178.21</v>
      </c>
      <c r="D79" s="24">
        <f t="shared" si="142"/>
        <v>661.65316570352252</v>
      </c>
      <c r="E79" s="24">
        <f t="shared" si="143"/>
        <v>-556.11316570352255</v>
      </c>
      <c r="F79" s="24">
        <f t="shared" si="144"/>
        <v>-215.95085257400669</v>
      </c>
      <c r="G79" s="24">
        <f t="shared" si="145"/>
        <v>12.045503121424453</v>
      </c>
      <c r="H79" s="20">
        <f t="shared" si="146"/>
        <v>6505128.4391474249</v>
      </c>
      <c r="I79" s="20">
        <f t="shared" si="147"/>
        <v>2213733.3755031214</v>
      </c>
      <c r="J79" s="21">
        <f t="shared" si="148"/>
        <v>216.28653419223448</v>
      </c>
      <c r="K79" s="21">
        <f t="shared" si="149"/>
        <v>176.80741216025623</v>
      </c>
      <c r="L79" s="21">
        <f t="shared" si="150"/>
        <v>157.68525044223128</v>
      </c>
      <c r="M79" s="25"/>
      <c r="N79" s="20">
        <f t="shared" si="151"/>
        <v>10</v>
      </c>
      <c r="O79" s="20">
        <f t="shared" si="152"/>
        <v>-3.3161255787892484E-3</v>
      </c>
      <c r="P79" s="20">
        <f t="shared" si="153"/>
        <v>1.7453292519942303E-3</v>
      </c>
      <c r="Q79" s="22">
        <f t="shared" si="154"/>
        <v>3.436449665793484E-3</v>
      </c>
      <c r="R79" s="21">
        <f t="shared" si="155"/>
        <v>1.000000984100021</v>
      </c>
      <c r="S79" s="20">
        <f t="shared" si="156"/>
        <v>8.5631182299740143</v>
      </c>
      <c r="T79" s="20">
        <f t="shared" si="157"/>
        <v>-5.1619187331850345</v>
      </c>
      <c r="U79" s="20">
        <f t="shared" si="158"/>
        <v>0.16583956594546789</v>
      </c>
      <c r="V79" s="25"/>
      <c r="W79" s="44">
        <v>710</v>
      </c>
      <c r="X79" s="44">
        <v>31</v>
      </c>
      <c r="Y79" s="20">
        <v>178.21</v>
      </c>
      <c r="Z79" s="20">
        <f t="shared" si="159"/>
        <v>661.65316570352252</v>
      </c>
      <c r="AA79" s="20">
        <f t="shared" si="160"/>
        <v>-556.11316570352255</v>
      </c>
      <c r="AB79" s="20">
        <f t="shared" si="161"/>
        <v>-215.95085257400669</v>
      </c>
      <c r="AC79" s="20">
        <f t="shared" si="162"/>
        <v>12.045503121424453</v>
      </c>
      <c r="AD79" s="20">
        <f t="shared" si="163"/>
        <v>6505128.4391474249</v>
      </c>
      <c r="AE79" s="20">
        <f t="shared" si="164"/>
        <v>2213733.3755031214</v>
      </c>
      <c r="AF79" s="21">
        <f t="shared" si="165"/>
        <v>216.28653419223448</v>
      </c>
      <c r="AG79" s="21">
        <f t="shared" si="166"/>
        <v>176.80741216025623</v>
      </c>
      <c r="AH79" s="21">
        <f t="shared" si="167"/>
        <v>157.68525044223128</v>
      </c>
      <c r="AI79" s="25"/>
      <c r="AJ79" s="20">
        <f t="shared" si="168"/>
        <v>10</v>
      </c>
      <c r="AK79" s="20">
        <f t="shared" si="169"/>
        <v>-3.3161255787892484E-3</v>
      </c>
      <c r="AL79" s="20">
        <f t="shared" si="170"/>
        <v>1.7453292519942303E-3</v>
      </c>
      <c r="AM79" s="23">
        <f t="shared" si="171"/>
        <v>3.436449665793484E-3</v>
      </c>
      <c r="AN79" s="44">
        <f t="shared" si="172"/>
        <v>1.000000984100021</v>
      </c>
      <c r="AO79" s="23">
        <f t="shared" si="173"/>
        <v>8.5631182299740143</v>
      </c>
      <c r="AP79" s="23">
        <f t="shared" si="174"/>
        <v>-5.1619187331850345</v>
      </c>
      <c r="AQ79" s="23">
        <f t="shared" si="175"/>
        <v>0.16583956594546789</v>
      </c>
      <c r="AR79" s="44">
        <f t="shared" si="176"/>
        <v>0.19238144250361552</v>
      </c>
      <c r="AS79" s="25"/>
      <c r="AT79" s="20">
        <f t="shared" si="177"/>
        <v>0</v>
      </c>
      <c r="AU79" s="20">
        <f t="shared" si="178"/>
        <v>0</v>
      </c>
      <c r="AV79" s="20">
        <f t="shared" si="179"/>
        <v>0</v>
      </c>
      <c r="AX79" s="18"/>
      <c r="AY79" s="18"/>
      <c r="AZ79" s="18"/>
      <c r="BA79" s="125"/>
      <c r="BB79" s="125"/>
      <c r="BC79" s="126"/>
      <c r="BD79" s="122"/>
      <c r="BE79" s="30" t="s">
        <v>120</v>
      </c>
    </row>
    <row r="80" spans="1:57" x14ac:dyDescent="0.4">
      <c r="A80" s="44">
        <v>720</v>
      </c>
      <c r="B80" s="44">
        <v>30.85</v>
      </c>
      <c r="C80" s="20">
        <v>178.29</v>
      </c>
      <c r="D80" s="24">
        <f t="shared" si="142"/>
        <v>670.23157111585761</v>
      </c>
      <c r="E80" s="24">
        <f t="shared" si="143"/>
        <v>-564.69157111585764</v>
      </c>
      <c r="F80" s="24">
        <f t="shared" si="144"/>
        <v>-221.08760893284986</v>
      </c>
      <c r="G80" s="24">
        <f t="shared" si="145"/>
        <v>12.202453065635792</v>
      </c>
      <c r="H80" s="20">
        <f t="shared" si="146"/>
        <v>6505123.3023910662</v>
      </c>
      <c r="I80" s="20">
        <f t="shared" si="147"/>
        <v>2213733.5324530657</v>
      </c>
      <c r="J80" s="21">
        <f t="shared" si="148"/>
        <v>221.42409689205871</v>
      </c>
      <c r="K80" s="21">
        <f t="shared" si="149"/>
        <v>176.84088841082061</v>
      </c>
      <c r="L80" s="21">
        <f t="shared" si="150"/>
        <v>161.51934862709919</v>
      </c>
      <c r="M80" s="25"/>
      <c r="N80" s="20">
        <f t="shared" si="151"/>
        <v>10</v>
      </c>
      <c r="O80" s="20">
        <f t="shared" si="152"/>
        <v>-2.6179938779914693E-3</v>
      </c>
      <c r="P80" s="20">
        <f t="shared" si="153"/>
        <v>1.3962634015951859E-3</v>
      </c>
      <c r="Q80" s="22">
        <f t="shared" si="154"/>
        <v>2.7145503696792694E-3</v>
      </c>
      <c r="R80" s="21">
        <f t="shared" si="155"/>
        <v>1.0000006140657616</v>
      </c>
      <c r="S80" s="20">
        <f t="shared" si="156"/>
        <v>8.5784054123351243</v>
      </c>
      <c r="T80" s="20">
        <f t="shared" si="157"/>
        <v>-5.1367563588431624</v>
      </c>
      <c r="U80" s="20">
        <f t="shared" si="158"/>
        <v>0.15694994421133857</v>
      </c>
      <c r="V80" s="25"/>
      <c r="W80" s="44">
        <v>720</v>
      </c>
      <c r="X80" s="44">
        <v>30.85</v>
      </c>
      <c r="Y80" s="20">
        <v>178.29</v>
      </c>
      <c r="Z80" s="20">
        <f t="shared" si="159"/>
        <v>670.23157111585761</v>
      </c>
      <c r="AA80" s="20">
        <f t="shared" si="160"/>
        <v>-564.69157111585764</v>
      </c>
      <c r="AB80" s="20">
        <f t="shared" si="161"/>
        <v>-221.08760893284986</v>
      </c>
      <c r="AC80" s="20">
        <f t="shared" si="162"/>
        <v>12.202453065635792</v>
      </c>
      <c r="AD80" s="20">
        <f t="shared" si="163"/>
        <v>6505123.3023910662</v>
      </c>
      <c r="AE80" s="20">
        <f t="shared" si="164"/>
        <v>2213733.5324530657</v>
      </c>
      <c r="AF80" s="21">
        <f t="shared" si="165"/>
        <v>221.42409689205871</v>
      </c>
      <c r="AG80" s="21">
        <f t="shared" si="166"/>
        <v>176.84088841082061</v>
      </c>
      <c r="AH80" s="21">
        <f t="shared" si="167"/>
        <v>161.51934862709919</v>
      </c>
      <c r="AI80" s="25"/>
      <c r="AJ80" s="20">
        <f t="shared" si="168"/>
        <v>10</v>
      </c>
      <c r="AK80" s="20">
        <f t="shared" si="169"/>
        <v>-2.6179938779914693E-3</v>
      </c>
      <c r="AL80" s="20">
        <f t="shared" si="170"/>
        <v>1.3962634015951859E-3</v>
      </c>
      <c r="AM80" s="23">
        <f t="shared" si="171"/>
        <v>2.7145503696792694E-3</v>
      </c>
      <c r="AN80" s="44">
        <f t="shared" si="172"/>
        <v>1.0000006140657616</v>
      </c>
      <c r="AO80" s="23">
        <f t="shared" si="173"/>
        <v>8.5784054123351243</v>
      </c>
      <c r="AP80" s="23">
        <f t="shared" si="174"/>
        <v>-5.1367563588431624</v>
      </c>
      <c r="AQ80" s="23">
        <f t="shared" si="175"/>
        <v>0.15694994421133857</v>
      </c>
      <c r="AR80" s="44">
        <f t="shared" si="176"/>
        <v>0.15457004010291817</v>
      </c>
      <c r="AS80" s="25"/>
      <c r="AT80" s="20">
        <f t="shared" si="177"/>
        <v>0</v>
      </c>
      <c r="AU80" s="20">
        <f t="shared" si="178"/>
        <v>0</v>
      </c>
      <c r="AV80" s="20">
        <f t="shared" si="179"/>
        <v>0</v>
      </c>
      <c r="AX80" s="18"/>
      <c r="AY80" s="18"/>
      <c r="AZ80" s="18"/>
      <c r="BA80" s="125"/>
      <c r="BB80" s="125"/>
      <c r="BC80" s="126"/>
      <c r="BD80" s="122"/>
      <c r="BE80" s="30" t="s">
        <v>120</v>
      </c>
    </row>
    <row r="81" spans="1:57" x14ac:dyDescent="0.4">
      <c r="A81" s="44">
        <v>730</v>
      </c>
      <c r="B81" s="44">
        <v>31.01</v>
      </c>
      <c r="C81" s="20">
        <v>178.76</v>
      </c>
      <c r="D81" s="24">
        <f t="shared" si="142"/>
        <v>678.80954002159012</v>
      </c>
      <c r="E81" s="24">
        <f t="shared" si="143"/>
        <v>-573.26954002159016</v>
      </c>
      <c r="F81" s="24">
        <f t="shared" si="144"/>
        <v>-226.22577445584403</v>
      </c>
      <c r="G81" s="24">
        <f t="shared" si="145"/>
        <v>12.334708065011556</v>
      </c>
      <c r="H81" s="20">
        <f t="shared" si="146"/>
        <v>6505118.1642255429</v>
      </c>
      <c r="I81" s="20">
        <f t="shared" si="147"/>
        <v>2213733.6647080653</v>
      </c>
      <c r="J81" s="21">
        <f t="shared" si="148"/>
        <v>226.56179300843175</v>
      </c>
      <c r="K81" s="21">
        <f t="shared" si="149"/>
        <v>176.87910172874425</v>
      </c>
      <c r="L81" s="21">
        <f t="shared" si="150"/>
        <v>165.37039989889655</v>
      </c>
      <c r="M81" s="25"/>
      <c r="N81" s="20">
        <f t="shared" si="151"/>
        <v>10</v>
      </c>
      <c r="O81" s="20">
        <f t="shared" si="152"/>
        <v>2.7925268031909296E-3</v>
      </c>
      <c r="P81" s="20">
        <f t="shared" si="153"/>
        <v>8.2030474843733294E-3</v>
      </c>
      <c r="Q81" s="22">
        <f t="shared" si="154"/>
        <v>5.057184049768404E-3</v>
      </c>
      <c r="R81" s="21">
        <f t="shared" si="155"/>
        <v>1.0000021312646601</v>
      </c>
      <c r="S81" s="20">
        <f t="shared" si="156"/>
        <v>8.5779689057325701</v>
      </c>
      <c r="T81" s="20">
        <f t="shared" si="157"/>
        <v>-5.1381655229941767</v>
      </c>
      <c r="U81" s="20">
        <f t="shared" si="158"/>
        <v>0.13225499937576429</v>
      </c>
      <c r="V81" s="25"/>
      <c r="W81" s="44">
        <v>730</v>
      </c>
      <c r="X81" s="44">
        <v>31.01</v>
      </c>
      <c r="Y81" s="20">
        <v>178.76</v>
      </c>
      <c r="Z81" s="20">
        <f t="shared" si="159"/>
        <v>678.80954002159012</v>
      </c>
      <c r="AA81" s="20">
        <f t="shared" si="160"/>
        <v>-573.26954002159016</v>
      </c>
      <c r="AB81" s="20">
        <f t="shared" si="161"/>
        <v>-226.22577445584403</v>
      </c>
      <c r="AC81" s="20">
        <f t="shared" si="162"/>
        <v>12.334708065011556</v>
      </c>
      <c r="AD81" s="20">
        <f t="shared" si="163"/>
        <v>6505118.1642255429</v>
      </c>
      <c r="AE81" s="20">
        <f t="shared" si="164"/>
        <v>2213733.6647080653</v>
      </c>
      <c r="AF81" s="21">
        <f t="shared" si="165"/>
        <v>226.56179300843175</v>
      </c>
      <c r="AG81" s="21">
        <f t="shared" si="166"/>
        <v>176.87910172874425</v>
      </c>
      <c r="AH81" s="21">
        <f t="shared" si="167"/>
        <v>165.37039989889655</v>
      </c>
      <c r="AI81" s="25"/>
      <c r="AJ81" s="20">
        <f t="shared" si="168"/>
        <v>10</v>
      </c>
      <c r="AK81" s="20">
        <f t="shared" si="169"/>
        <v>2.7925268031909296E-3</v>
      </c>
      <c r="AL81" s="20">
        <f t="shared" si="170"/>
        <v>8.2030474843733294E-3</v>
      </c>
      <c r="AM81" s="23">
        <f t="shared" si="171"/>
        <v>5.057184049768404E-3</v>
      </c>
      <c r="AN81" s="44">
        <f t="shared" si="172"/>
        <v>1.0000021312646601</v>
      </c>
      <c r="AO81" s="23">
        <f t="shared" si="173"/>
        <v>8.5779689057325701</v>
      </c>
      <c r="AP81" s="23">
        <f t="shared" si="174"/>
        <v>-5.1381655229941767</v>
      </c>
      <c r="AQ81" s="23">
        <f t="shared" si="175"/>
        <v>0.13225499937576429</v>
      </c>
      <c r="AR81" s="44">
        <f t="shared" si="176"/>
        <v>0.26968923996973243</v>
      </c>
      <c r="AS81" s="25"/>
      <c r="AT81" s="20">
        <f t="shared" si="177"/>
        <v>0</v>
      </c>
      <c r="AU81" s="20">
        <f t="shared" si="178"/>
        <v>0</v>
      </c>
      <c r="AV81" s="20">
        <f t="shared" si="179"/>
        <v>0</v>
      </c>
      <c r="AX81" s="18"/>
      <c r="AY81" s="18"/>
      <c r="AZ81" s="18"/>
      <c r="BA81" s="125"/>
      <c r="BB81" s="125"/>
      <c r="BC81" s="126"/>
      <c r="BD81" s="122"/>
      <c r="BE81" s="30" t="s">
        <v>120</v>
      </c>
    </row>
    <row r="82" spans="1:57" x14ac:dyDescent="0.4">
      <c r="A82" s="44">
        <v>740</v>
      </c>
      <c r="B82" s="44">
        <v>31.13</v>
      </c>
      <c r="C82" s="20">
        <v>179.62</v>
      </c>
      <c r="D82" s="24">
        <f t="shared" si="142"/>
        <v>687.3749555210261</v>
      </c>
      <c r="E82" s="24">
        <f t="shared" si="143"/>
        <v>-581.83495552102613</v>
      </c>
      <c r="F82" s="24">
        <f t="shared" si="144"/>
        <v>-231.38598840662587</v>
      </c>
      <c r="G82" s="24">
        <f t="shared" si="145"/>
        <v>12.407596408615502</v>
      </c>
      <c r="H82" s="20">
        <f t="shared" si="146"/>
        <v>6505113.0040115919</v>
      </c>
      <c r="I82" s="20">
        <f t="shared" si="147"/>
        <v>2213733.7375964089</v>
      </c>
      <c r="J82" s="21">
        <f t="shared" si="148"/>
        <v>231.71841549507946</v>
      </c>
      <c r="K82" s="21">
        <f t="shared" si="149"/>
        <v>176.93057170485653</v>
      </c>
      <c r="L82" s="21">
        <f t="shared" si="150"/>
        <v>169.27650139703877</v>
      </c>
      <c r="M82" s="25"/>
      <c r="N82" s="20">
        <f t="shared" si="151"/>
        <v>10</v>
      </c>
      <c r="O82" s="20">
        <f t="shared" si="152"/>
        <v>2.094395102393151E-3</v>
      </c>
      <c r="P82" s="20">
        <f t="shared" si="153"/>
        <v>1.5009831567151473E-2</v>
      </c>
      <c r="Q82" s="22">
        <f t="shared" si="154"/>
        <v>8.0244229475092688E-3</v>
      </c>
      <c r="R82" s="21">
        <f t="shared" si="155"/>
        <v>1.0000053659815225</v>
      </c>
      <c r="S82" s="20">
        <f t="shared" si="156"/>
        <v>8.5654154994359626</v>
      </c>
      <c r="T82" s="20">
        <f t="shared" si="157"/>
        <v>-5.1602139507818467</v>
      </c>
      <c r="U82" s="20">
        <f t="shared" si="158"/>
        <v>7.288834360394543E-2</v>
      </c>
      <c r="V82" s="25"/>
      <c r="W82" s="44">
        <v>740</v>
      </c>
      <c r="X82" s="44">
        <v>31.13</v>
      </c>
      <c r="Y82" s="20">
        <v>179.62</v>
      </c>
      <c r="Z82" s="20">
        <f t="shared" si="159"/>
        <v>687.3749555210261</v>
      </c>
      <c r="AA82" s="20">
        <f t="shared" si="160"/>
        <v>-581.83495552102613</v>
      </c>
      <c r="AB82" s="20">
        <f t="shared" si="161"/>
        <v>-231.38598840662587</v>
      </c>
      <c r="AC82" s="20">
        <f t="shared" si="162"/>
        <v>12.407596408615502</v>
      </c>
      <c r="AD82" s="20">
        <f t="shared" si="163"/>
        <v>6505113.0040115919</v>
      </c>
      <c r="AE82" s="20">
        <f t="shared" si="164"/>
        <v>2213733.7375964089</v>
      </c>
      <c r="AF82" s="21">
        <f t="shared" si="165"/>
        <v>231.71841549507946</v>
      </c>
      <c r="AG82" s="21">
        <f t="shared" si="166"/>
        <v>176.93057170485653</v>
      </c>
      <c r="AH82" s="21">
        <f t="shared" si="167"/>
        <v>169.27650139703877</v>
      </c>
      <c r="AI82" s="25"/>
      <c r="AJ82" s="20">
        <f t="shared" si="168"/>
        <v>10</v>
      </c>
      <c r="AK82" s="20">
        <f t="shared" si="169"/>
        <v>2.094395102393151E-3</v>
      </c>
      <c r="AL82" s="20">
        <f t="shared" si="170"/>
        <v>1.5009831567151473E-2</v>
      </c>
      <c r="AM82" s="23">
        <f t="shared" si="171"/>
        <v>8.0244229475092688E-3</v>
      </c>
      <c r="AN82" s="44">
        <f t="shared" si="172"/>
        <v>1.0000053659815225</v>
      </c>
      <c r="AO82" s="23">
        <f t="shared" si="173"/>
        <v>8.5654154994359626</v>
      </c>
      <c r="AP82" s="23">
        <f t="shared" si="174"/>
        <v>-5.1602139507818467</v>
      </c>
      <c r="AQ82" s="23">
        <f t="shared" si="175"/>
        <v>7.288834360394543E-2</v>
      </c>
      <c r="AR82" s="44">
        <f t="shared" si="176"/>
        <v>0.31155635603401055</v>
      </c>
      <c r="AS82" s="25"/>
      <c r="AT82" s="20">
        <f t="shared" si="177"/>
        <v>0</v>
      </c>
      <c r="AU82" s="20">
        <f t="shared" si="178"/>
        <v>0</v>
      </c>
      <c r="AV82" s="20">
        <f t="shared" si="179"/>
        <v>0</v>
      </c>
      <c r="AX82" s="18"/>
      <c r="AY82" s="18"/>
      <c r="AZ82" s="18"/>
      <c r="BA82" s="125"/>
      <c r="BB82" s="125"/>
      <c r="BC82" s="126"/>
      <c r="BD82" s="122"/>
      <c r="BE82" s="30" t="s">
        <v>120</v>
      </c>
    </row>
    <row r="83" spans="1:57" x14ac:dyDescent="0.4">
      <c r="A83" s="44">
        <v>750</v>
      </c>
      <c r="B83" s="44">
        <v>31.35</v>
      </c>
      <c r="C83" s="20">
        <v>181.03</v>
      </c>
      <c r="D83" s="24">
        <f t="shared" si="142"/>
        <v>695.92509033220813</v>
      </c>
      <c r="E83" s="24">
        <f t="shared" si="143"/>
        <v>-590.38509033220816</v>
      </c>
      <c r="F83" s="24">
        <f t="shared" si="144"/>
        <v>-236.5718188385566</v>
      </c>
      <c r="G83" s="24">
        <f t="shared" si="145"/>
        <v>12.37797842416548</v>
      </c>
      <c r="H83" s="20">
        <f t="shared" si="146"/>
        <v>6505107.8181811599</v>
      </c>
      <c r="I83" s="20">
        <f t="shared" si="147"/>
        <v>2213733.7079784246</v>
      </c>
      <c r="J83" s="21">
        <f t="shared" si="148"/>
        <v>236.89541958098715</v>
      </c>
      <c r="K83" s="21">
        <f t="shared" si="149"/>
        <v>177.00488499478902</v>
      </c>
      <c r="L83" s="21">
        <f t="shared" si="150"/>
        <v>173.26811605580497</v>
      </c>
      <c r="M83" s="25"/>
      <c r="N83" s="20">
        <f t="shared" si="151"/>
        <v>10</v>
      </c>
      <c r="O83" s="20">
        <f t="shared" si="152"/>
        <v>3.8397243543875671E-3</v>
      </c>
      <c r="P83" s="20">
        <f t="shared" si="153"/>
        <v>2.4609142453119986E-2</v>
      </c>
      <c r="Q83" s="22">
        <f t="shared" si="154"/>
        <v>1.3327680829333222E-2</v>
      </c>
      <c r="R83" s="21">
        <f t="shared" si="155"/>
        <v>1.0000148025192903</v>
      </c>
      <c r="S83" s="20">
        <f t="shared" si="156"/>
        <v>8.5501348111820263</v>
      </c>
      <c r="T83" s="20">
        <f t="shared" si="157"/>
        <v>-5.1858304319307358</v>
      </c>
      <c r="U83" s="20">
        <f t="shared" si="158"/>
        <v>-2.9617984450022793E-2</v>
      </c>
      <c r="V83" s="25"/>
      <c r="W83" s="44">
        <v>750</v>
      </c>
      <c r="X83" s="44">
        <v>31.35</v>
      </c>
      <c r="Y83" s="20">
        <v>181.03</v>
      </c>
      <c r="Z83" s="20">
        <f t="shared" si="159"/>
        <v>695.92509033220813</v>
      </c>
      <c r="AA83" s="20">
        <f t="shared" si="160"/>
        <v>-590.38509033220816</v>
      </c>
      <c r="AB83" s="20">
        <f t="shared" si="161"/>
        <v>-236.5718188385566</v>
      </c>
      <c r="AC83" s="20">
        <f t="shared" si="162"/>
        <v>12.37797842416548</v>
      </c>
      <c r="AD83" s="20">
        <f t="shared" si="163"/>
        <v>6505107.8181811599</v>
      </c>
      <c r="AE83" s="20">
        <f t="shared" si="164"/>
        <v>2213733.7079784246</v>
      </c>
      <c r="AF83" s="21">
        <f t="shared" si="165"/>
        <v>236.89541958098715</v>
      </c>
      <c r="AG83" s="21">
        <f t="shared" si="166"/>
        <v>177.00488499478902</v>
      </c>
      <c r="AH83" s="21">
        <f t="shared" si="167"/>
        <v>173.26811605580497</v>
      </c>
      <c r="AI83" s="25"/>
      <c r="AJ83" s="20">
        <f t="shared" si="168"/>
        <v>10</v>
      </c>
      <c r="AK83" s="20">
        <f t="shared" si="169"/>
        <v>3.8397243543875671E-3</v>
      </c>
      <c r="AL83" s="20">
        <f t="shared" si="170"/>
        <v>2.4609142453119986E-2</v>
      </c>
      <c r="AM83" s="23">
        <f t="shared" si="171"/>
        <v>1.3327680829333222E-2</v>
      </c>
      <c r="AN83" s="44">
        <f t="shared" si="172"/>
        <v>1.0000148025192903</v>
      </c>
      <c r="AO83" s="23">
        <f t="shared" si="173"/>
        <v>8.5501348111820263</v>
      </c>
      <c r="AP83" s="23">
        <f t="shared" si="174"/>
        <v>-5.1858304319307358</v>
      </c>
      <c r="AQ83" s="23">
        <f t="shared" si="175"/>
        <v>-2.9617984450022793E-2</v>
      </c>
      <c r="AR83" s="44">
        <f t="shared" si="176"/>
        <v>0.2902294032947747</v>
      </c>
      <c r="AS83" s="25"/>
      <c r="AT83" s="20">
        <f t="shared" si="177"/>
        <v>0</v>
      </c>
      <c r="AU83" s="20">
        <f t="shared" si="178"/>
        <v>0</v>
      </c>
      <c r="AV83" s="20">
        <f t="shared" si="179"/>
        <v>0</v>
      </c>
      <c r="AX83" s="18"/>
      <c r="AY83" s="18"/>
      <c r="AZ83" s="18"/>
      <c r="BA83" s="125"/>
      <c r="BB83" s="125"/>
      <c r="BC83" s="126"/>
      <c r="BD83" s="122"/>
      <c r="BE83" s="30" t="s">
        <v>120</v>
      </c>
    </row>
    <row r="84" spans="1:57" x14ac:dyDescent="0.4">
      <c r="A84" s="44">
        <v>760</v>
      </c>
      <c r="B84" s="44">
        <v>31.4</v>
      </c>
      <c r="C84" s="20">
        <v>182.27</v>
      </c>
      <c r="D84" s="24">
        <f t="shared" si="142"/>
        <v>704.4629608833942</v>
      </c>
      <c r="E84" s="24">
        <f t="shared" si="143"/>
        <v>-598.92296088339424</v>
      </c>
      <c r="F84" s="24">
        <f t="shared" si="144"/>
        <v>-241.7757806562434</v>
      </c>
      <c r="G84" s="24">
        <f t="shared" si="145"/>
        <v>12.228033312078725</v>
      </c>
      <c r="H84" s="20">
        <f t="shared" si="146"/>
        <v>6505102.6142193424</v>
      </c>
      <c r="I84" s="20">
        <f t="shared" si="147"/>
        <v>2213733.5580333127</v>
      </c>
      <c r="J84" s="21">
        <f t="shared" si="148"/>
        <v>242.0848052039145</v>
      </c>
      <c r="K84" s="21">
        <f t="shared" si="149"/>
        <v>177.10468004395386</v>
      </c>
      <c r="L84" s="21">
        <f t="shared" si="150"/>
        <v>177.35096494862967</v>
      </c>
      <c r="M84" s="25"/>
      <c r="N84" s="20">
        <f t="shared" si="151"/>
        <v>10</v>
      </c>
      <c r="O84" s="20">
        <f t="shared" si="152"/>
        <v>8.7266462599711514E-4</v>
      </c>
      <c r="P84" s="20">
        <f t="shared" si="153"/>
        <v>2.1642082724729846E-2</v>
      </c>
      <c r="Q84" s="22">
        <f t="shared" si="154"/>
        <v>1.1301252004329854E-2</v>
      </c>
      <c r="R84" s="21">
        <f t="shared" si="155"/>
        <v>1.0000106433273404</v>
      </c>
      <c r="S84" s="20">
        <f t="shared" si="156"/>
        <v>8.5378705511860353</v>
      </c>
      <c r="T84" s="20">
        <f t="shared" si="157"/>
        <v>-5.2039618176868023</v>
      </c>
      <c r="U84" s="20">
        <f t="shared" si="158"/>
        <v>-0.14994511208675393</v>
      </c>
      <c r="V84" s="25"/>
      <c r="W84" s="44">
        <v>760</v>
      </c>
      <c r="X84" s="44">
        <v>31.4</v>
      </c>
      <c r="Y84" s="20">
        <v>182.27</v>
      </c>
      <c r="Z84" s="20">
        <f t="shared" si="159"/>
        <v>704.4629608833942</v>
      </c>
      <c r="AA84" s="20">
        <f t="shared" si="160"/>
        <v>-598.92296088339424</v>
      </c>
      <c r="AB84" s="20">
        <f t="shared" si="161"/>
        <v>-241.7757806562434</v>
      </c>
      <c r="AC84" s="20">
        <f t="shared" si="162"/>
        <v>12.228033312078725</v>
      </c>
      <c r="AD84" s="20">
        <f t="shared" si="163"/>
        <v>6505102.6142193424</v>
      </c>
      <c r="AE84" s="20">
        <f t="shared" si="164"/>
        <v>2213733.5580333127</v>
      </c>
      <c r="AF84" s="21">
        <f t="shared" si="165"/>
        <v>242.0848052039145</v>
      </c>
      <c r="AG84" s="21">
        <f t="shared" si="166"/>
        <v>177.10468004395386</v>
      </c>
      <c r="AH84" s="21">
        <f t="shared" si="167"/>
        <v>177.35096494862967</v>
      </c>
      <c r="AI84" s="25"/>
      <c r="AJ84" s="20">
        <f t="shared" si="168"/>
        <v>10</v>
      </c>
      <c r="AK84" s="20">
        <f t="shared" si="169"/>
        <v>8.7266462599711514E-4</v>
      </c>
      <c r="AL84" s="20">
        <f t="shared" si="170"/>
        <v>2.1642082724729846E-2</v>
      </c>
      <c r="AM84" s="23">
        <f t="shared" si="171"/>
        <v>1.1301252004329854E-2</v>
      </c>
      <c r="AN84" s="44">
        <f t="shared" si="172"/>
        <v>1.0000106433273404</v>
      </c>
      <c r="AO84" s="23">
        <f t="shared" si="173"/>
        <v>8.5378705511860353</v>
      </c>
      <c r="AP84" s="23">
        <f t="shared" si="174"/>
        <v>-5.2039618176868023</v>
      </c>
      <c r="AQ84" s="23">
        <f t="shared" si="175"/>
        <v>-0.14994511208675393</v>
      </c>
      <c r="AR84" s="44">
        <f t="shared" si="176"/>
        <v>6.3832906619762278E-2</v>
      </c>
      <c r="AS84" s="25"/>
      <c r="AT84" s="20">
        <f t="shared" si="177"/>
        <v>0</v>
      </c>
      <c r="AU84" s="20">
        <f t="shared" si="178"/>
        <v>0</v>
      </c>
      <c r="AV84" s="20">
        <f t="shared" si="179"/>
        <v>0</v>
      </c>
      <c r="AX84" s="18"/>
      <c r="AY84" s="18"/>
      <c r="AZ84" s="18"/>
      <c r="BA84" s="125"/>
      <c r="BB84" s="125"/>
      <c r="BC84" s="126"/>
      <c r="BD84" s="122"/>
      <c r="BE84" s="30" t="s">
        <v>120</v>
      </c>
    </row>
    <row r="85" spans="1:57" x14ac:dyDescent="0.4">
      <c r="A85" s="44">
        <v>770</v>
      </c>
      <c r="B85" s="44">
        <v>31.52</v>
      </c>
      <c r="C85" s="20">
        <v>182.92</v>
      </c>
      <c r="D85" s="24">
        <f t="shared" si="142"/>
        <v>712.9930315367543</v>
      </c>
      <c r="E85" s="24">
        <f t="shared" si="143"/>
        <v>-607.45303153675434</v>
      </c>
      <c r="F85" s="24">
        <f t="shared" si="144"/>
        <v>-246.98938859898311</v>
      </c>
      <c r="G85" s="24">
        <f t="shared" si="145"/>
        <v>11.991689949524673</v>
      </c>
      <c r="H85" s="20">
        <f t="shared" si="146"/>
        <v>6505097.4006113997</v>
      </c>
      <c r="I85" s="20">
        <f t="shared" si="147"/>
        <v>2213733.3216899503</v>
      </c>
      <c r="J85" s="21">
        <f t="shared" si="148"/>
        <v>247.28032414315746</v>
      </c>
      <c r="K85" s="21">
        <f t="shared" si="149"/>
        <v>177.22039022192308</v>
      </c>
      <c r="L85" s="21">
        <f t="shared" si="150"/>
        <v>181.49673892684785</v>
      </c>
      <c r="M85" s="25"/>
      <c r="N85" s="20">
        <f t="shared" si="151"/>
        <v>10</v>
      </c>
      <c r="O85" s="20">
        <f t="shared" si="152"/>
        <v>2.094395102393213E-3</v>
      </c>
      <c r="P85" s="20">
        <f t="shared" si="153"/>
        <v>1.1344640137962745E-2</v>
      </c>
      <c r="Q85" s="22">
        <f t="shared" si="154"/>
        <v>6.2802881535275468E-3</v>
      </c>
      <c r="R85" s="21">
        <f t="shared" si="155"/>
        <v>1.000003286847905</v>
      </c>
      <c r="S85" s="20">
        <f t="shared" si="156"/>
        <v>8.530070653360152</v>
      </c>
      <c r="T85" s="20">
        <f t="shared" si="157"/>
        <v>-5.2136079427397091</v>
      </c>
      <c r="U85" s="20">
        <f t="shared" si="158"/>
        <v>-0.23634336255405239</v>
      </c>
      <c r="V85" s="25"/>
      <c r="W85" s="44">
        <v>770</v>
      </c>
      <c r="X85" s="44">
        <v>31.52</v>
      </c>
      <c r="Y85" s="20">
        <v>182.92</v>
      </c>
      <c r="Z85" s="20">
        <f t="shared" si="159"/>
        <v>712.9930315367543</v>
      </c>
      <c r="AA85" s="20">
        <f t="shared" si="160"/>
        <v>-607.45303153675434</v>
      </c>
      <c r="AB85" s="20">
        <f t="shared" si="161"/>
        <v>-246.98938859898311</v>
      </c>
      <c r="AC85" s="20">
        <f t="shared" si="162"/>
        <v>11.991689949524673</v>
      </c>
      <c r="AD85" s="20">
        <f t="shared" si="163"/>
        <v>6505097.4006113997</v>
      </c>
      <c r="AE85" s="20">
        <f t="shared" si="164"/>
        <v>2213733.3216899503</v>
      </c>
      <c r="AF85" s="21">
        <f t="shared" si="165"/>
        <v>247.28032414315746</v>
      </c>
      <c r="AG85" s="21">
        <f t="shared" si="166"/>
        <v>177.22039022192308</v>
      </c>
      <c r="AH85" s="21">
        <f t="shared" si="167"/>
        <v>181.49673892684785</v>
      </c>
      <c r="AI85" s="25"/>
      <c r="AJ85" s="20">
        <f t="shared" si="168"/>
        <v>10</v>
      </c>
      <c r="AK85" s="20">
        <f t="shared" si="169"/>
        <v>2.094395102393213E-3</v>
      </c>
      <c r="AL85" s="20">
        <f t="shared" si="170"/>
        <v>1.1344640137962745E-2</v>
      </c>
      <c r="AM85" s="23">
        <f t="shared" si="171"/>
        <v>6.2802881535275468E-3</v>
      </c>
      <c r="AN85" s="44">
        <f t="shared" si="172"/>
        <v>1.000003286847905</v>
      </c>
      <c r="AO85" s="23">
        <f t="shared" si="173"/>
        <v>8.530070653360152</v>
      </c>
      <c r="AP85" s="23">
        <f t="shared" si="174"/>
        <v>-5.2136079427397091</v>
      </c>
      <c r="AQ85" s="23">
        <f t="shared" si="175"/>
        <v>-0.23634336255405239</v>
      </c>
      <c r="AR85" s="44">
        <f t="shared" si="176"/>
        <v>0.11704977257934501</v>
      </c>
      <c r="AS85" s="25"/>
      <c r="AT85" s="20">
        <f t="shared" si="177"/>
        <v>0</v>
      </c>
      <c r="AU85" s="20">
        <f t="shared" si="178"/>
        <v>0</v>
      </c>
      <c r="AV85" s="20">
        <f t="shared" si="179"/>
        <v>0</v>
      </c>
      <c r="AX85" s="18"/>
      <c r="AY85" s="18"/>
      <c r="AZ85" s="18"/>
      <c r="BA85" s="125"/>
      <c r="BB85" s="125"/>
      <c r="BC85" s="126"/>
      <c r="BD85" s="122"/>
      <c r="BE85" s="30" t="s">
        <v>120</v>
      </c>
    </row>
    <row r="86" spans="1:57" x14ac:dyDescent="0.4">
      <c r="A86" s="44">
        <v>780</v>
      </c>
      <c r="B86" s="44">
        <v>31.73</v>
      </c>
      <c r="C86" s="20">
        <v>183.89</v>
      </c>
      <c r="D86" s="24">
        <f t="shared" si="142"/>
        <v>721.50806489901095</v>
      </c>
      <c r="E86" s="24">
        <f t="shared" si="143"/>
        <v>-615.96806489901098</v>
      </c>
      <c r="F86" s="24">
        <f t="shared" si="144"/>
        <v>-252.22354283710791</v>
      </c>
      <c r="G86" s="24">
        <f t="shared" si="145"/>
        <v>11.680133185584221</v>
      </c>
      <c r="H86" s="20">
        <f t="shared" si="146"/>
        <v>6505092.1664571613</v>
      </c>
      <c r="I86" s="20">
        <f t="shared" si="147"/>
        <v>2213733.0101331864</v>
      </c>
      <c r="J86" s="21">
        <f t="shared" si="148"/>
        <v>252.49384363293967</v>
      </c>
      <c r="K86" s="21">
        <f t="shared" si="149"/>
        <v>177.3486036941874</v>
      </c>
      <c r="L86" s="21">
        <f t="shared" si="150"/>
        <v>185.70659852296598</v>
      </c>
      <c r="M86" s="25"/>
      <c r="N86" s="20">
        <f t="shared" si="151"/>
        <v>10</v>
      </c>
      <c r="O86" s="20">
        <f t="shared" si="152"/>
        <v>3.6651914291881069E-3</v>
      </c>
      <c r="P86" s="20">
        <f t="shared" si="153"/>
        <v>1.6929693744344977E-2</v>
      </c>
      <c r="Q86" s="22">
        <f t="shared" si="154"/>
        <v>9.6039765670050681E-3</v>
      </c>
      <c r="R86" s="21">
        <f t="shared" si="155"/>
        <v>1.000007686434722</v>
      </c>
      <c r="S86" s="20">
        <f t="shared" si="156"/>
        <v>8.5150333622566539</v>
      </c>
      <c r="T86" s="20">
        <f t="shared" si="157"/>
        <v>-5.2341542381248027</v>
      </c>
      <c r="U86" s="20">
        <f t="shared" si="158"/>
        <v>-0.31155676394045212</v>
      </c>
      <c r="V86" s="25"/>
      <c r="W86" s="44">
        <v>780</v>
      </c>
      <c r="X86" s="44">
        <v>31.73</v>
      </c>
      <c r="Y86" s="20">
        <v>183.89</v>
      </c>
      <c r="Z86" s="20">
        <f t="shared" si="159"/>
        <v>721.50806489901095</v>
      </c>
      <c r="AA86" s="20">
        <f t="shared" si="160"/>
        <v>-615.96806489901098</v>
      </c>
      <c r="AB86" s="20">
        <f t="shared" si="161"/>
        <v>-252.22354283710791</v>
      </c>
      <c r="AC86" s="20">
        <f t="shared" si="162"/>
        <v>11.680133185584221</v>
      </c>
      <c r="AD86" s="20">
        <f t="shared" si="163"/>
        <v>6505092.1664571613</v>
      </c>
      <c r="AE86" s="20">
        <f t="shared" si="164"/>
        <v>2213733.0101331864</v>
      </c>
      <c r="AF86" s="21">
        <f t="shared" si="165"/>
        <v>252.49384363293967</v>
      </c>
      <c r="AG86" s="21">
        <f t="shared" si="166"/>
        <v>177.3486036941874</v>
      </c>
      <c r="AH86" s="21">
        <f t="shared" si="167"/>
        <v>185.70659852296598</v>
      </c>
      <c r="AI86" s="25"/>
      <c r="AJ86" s="20">
        <f t="shared" si="168"/>
        <v>10</v>
      </c>
      <c r="AK86" s="20">
        <f t="shared" si="169"/>
        <v>3.6651914291881069E-3</v>
      </c>
      <c r="AL86" s="20">
        <f t="shared" si="170"/>
        <v>1.6929693744344977E-2</v>
      </c>
      <c r="AM86" s="23">
        <f t="shared" si="171"/>
        <v>9.6039765670050681E-3</v>
      </c>
      <c r="AN86" s="44">
        <f t="shared" si="172"/>
        <v>1.000007686434722</v>
      </c>
      <c r="AO86" s="23">
        <f t="shared" si="173"/>
        <v>8.5150333622566539</v>
      </c>
      <c r="AP86" s="23">
        <f t="shared" si="174"/>
        <v>-5.2341542381248027</v>
      </c>
      <c r="AQ86" s="23">
        <f t="shared" si="175"/>
        <v>-0.31155676394045212</v>
      </c>
      <c r="AR86" s="44">
        <f t="shared" si="176"/>
        <v>0.27261106101784993</v>
      </c>
      <c r="AS86" s="25"/>
      <c r="AT86" s="20">
        <f t="shared" si="177"/>
        <v>0</v>
      </c>
      <c r="AU86" s="20">
        <f t="shared" si="178"/>
        <v>0</v>
      </c>
      <c r="AV86" s="20">
        <f t="shared" si="179"/>
        <v>0</v>
      </c>
      <c r="AX86" s="18"/>
      <c r="AY86" s="18"/>
      <c r="AZ86" s="18"/>
      <c r="BA86" s="125"/>
      <c r="BB86" s="125"/>
      <c r="BC86" s="126"/>
      <c r="BD86" s="122"/>
      <c r="BE86" s="30" t="s">
        <v>120</v>
      </c>
    </row>
    <row r="87" spans="1:57" x14ac:dyDescent="0.4">
      <c r="A87" s="44">
        <v>790</v>
      </c>
      <c r="B87" s="44">
        <v>32.29</v>
      </c>
      <c r="C87" s="20">
        <v>184.79</v>
      </c>
      <c r="D87" s="24">
        <f t="shared" si="142"/>
        <v>729.98763608141519</v>
      </c>
      <c r="E87" s="24">
        <f t="shared" si="143"/>
        <v>-624.44763608141523</v>
      </c>
      <c r="F87" s="24">
        <f t="shared" si="144"/>
        <v>-257.50883793358798</v>
      </c>
      <c r="G87" s="24">
        <f t="shared" si="145"/>
        <v>11.278692566430863</v>
      </c>
      <c r="H87" s="20">
        <f t="shared" si="146"/>
        <v>6505086.8811620651</v>
      </c>
      <c r="I87" s="20">
        <f t="shared" si="147"/>
        <v>2213732.6086925673</v>
      </c>
      <c r="J87" s="21">
        <f t="shared" si="148"/>
        <v>257.75571869488164</v>
      </c>
      <c r="K87" s="21">
        <f t="shared" si="149"/>
        <v>177.49209102415881</v>
      </c>
      <c r="L87" s="21">
        <f t="shared" si="150"/>
        <v>190.01341051788515</v>
      </c>
      <c r="M87" s="25"/>
      <c r="N87" s="20">
        <f t="shared" si="151"/>
        <v>10</v>
      </c>
      <c r="O87" s="20">
        <f t="shared" si="152"/>
        <v>9.7738438111682237E-3</v>
      </c>
      <c r="P87" s="20">
        <f t="shared" si="153"/>
        <v>1.5707963267949064E-2</v>
      </c>
      <c r="Q87" s="22">
        <f t="shared" si="154"/>
        <v>1.2839357489708325E-2</v>
      </c>
      <c r="R87" s="21">
        <f t="shared" si="155"/>
        <v>1.0000137376515263</v>
      </c>
      <c r="S87" s="20">
        <f t="shared" si="156"/>
        <v>8.4795711824042233</v>
      </c>
      <c r="T87" s="20">
        <f t="shared" si="157"/>
        <v>-5.2852950964800431</v>
      </c>
      <c r="U87" s="20">
        <f t="shared" si="158"/>
        <v>-0.40144061915335888</v>
      </c>
      <c r="V87" s="25"/>
      <c r="W87" s="44">
        <v>790</v>
      </c>
      <c r="X87" s="44">
        <v>32.29</v>
      </c>
      <c r="Y87" s="20">
        <v>184.79</v>
      </c>
      <c r="Z87" s="20">
        <f t="shared" si="159"/>
        <v>729.98763608141519</v>
      </c>
      <c r="AA87" s="20">
        <f t="shared" si="160"/>
        <v>-624.44763608141523</v>
      </c>
      <c r="AB87" s="20">
        <f t="shared" si="161"/>
        <v>-257.50883793358798</v>
      </c>
      <c r="AC87" s="20">
        <f t="shared" si="162"/>
        <v>11.278692566430863</v>
      </c>
      <c r="AD87" s="20">
        <f t="shared" si="163"/>
        <v>6505086.8811620651</v>
      </c>
      <c r="AE87" s="20">
        <f t="shared" si="164"/>
        <v>2213732.6086925673</v>
      </c>
      <c r="AF87" s="21">
        <f t="shared" si="165"/>
        <v>257.75571869488164</v>
      </c>
      <c r="AG87" s="21">
        <f t="shared" si="166"/>
        <v>177.49209102415881</v>
      </c>
      <c r="AH87" s="21">
        <f t="shared" si="167"/>
        <v>190.01341051788515</v>
      </c>
      <c r="AI87" s="25"/>
      <c r="AJ87" s="20">
        <f t="shared" si="168"/>
        <v>10</v>
      </c>
      <c r="AK87" s="20">
        <f t="shared" si="169"/>
        <v>9.7738438111682237E-3</v>
      </c>
      <c r="AL87" s="20">
        <f t="shared" si="170"/>
        <v>1.5707963267949064E-2</v>
      </c>
      <c r="AM87" s="23">
        <f t="shared" si="171"/>
        <v>1.2839357489708325E-2</v>
      </c>
      <c r="AN87" s="44">
        <f t="shared" si="172"/>
        <v>1.0000137376515263</v>
      </c>
      <c r="AO87" s="23">
        <f t="shared" si="173"/>
        <v>8.4795711824042233</v>
      </c>
      <c r="AP87" s="23">
        <f t="shared" si="174"/>
        <v>-5.2852950964800431</v>
      </c>
      <c r="AQ87" s="23">
        <f t="shared" si="175"/>
        <v>-0.40144061915335888</v>
      </c>
      <c r="AR87" s="44">
        <f t="shared" si="176"/>
        <v>0.71978148692936272</v>
      </c>
      <c r="AS87" s="25"/>
      <c r="AT87" s="20">
        <f t="shared" si="177"/>
        <v>0</v>
      </c>
      <c r="AU87" s="20">
        <f t="shared" si="178"/>
        <v>0</v>
      </c>
      <c r="AV87" s="20">
        <f t="shared" si="179"/>
        <v>0</v>
      </c>
      <c r="AX87" s="18"/>
      <c r="AY87" s="18"/>
      <c r="AZ87" s="18"/>
      <c r="BA87" s="125"/>
      <c r="BB87" s="125"/>
      <c r="BC87" s="126"/>
      <c r="BD87" s="122"/>
      <c r="BE87" s="30" t="s">
        <v>120</v>
      </c>
    </row>
    <row r="88" spans="1:57" x14ac:dyDescent="0.4">
      <c r="A88" s="44">
        <v>800</v>
      </c>
      <c r="B88" s="44">
        <v>32.880000000000003</v>
      </c>
      <c r="C88" s="20">
        <v>184.97</v>
      </c>
      <c r="D88" s="24">
        <f t="shared" si="142"/>
        <v>738.41353504362087</v>
      </c>
      <c r="E88" s="24">
        <f t="shared" si="143"/>
        <v>-632.8735350436209</v>
      </c>
      <c r="F88" s="24">
        <f t="shared" si="144"/>
        <v>-262.87478305140803</v>
      </c>
      <c r="G88" s="24">
        <f t="shared" si="145"/>
        <v>10.820487178625484</v>
      </c>
      <c r="H88" s="20">
        <f t="shared" si="146"/>
        <v>6505081.5152169475</v>
      </c>
      <c r="I88" s="20">
        <f t="shared" si="147"/>
        <v>2213732.1504871794</v>
      </c>
      <c r="J88" s="21">
        <f t="shared" si="148"/>
        <v>263.09738597543617</v>
      </c>
      <c r="K88" s="21">
        <f t="shared" si="149"/>
        <v>177.64291403635727</v>
      </c>
      <c r="L88" s="21">
        <f t="shared" si="150"/>
        <v>194.41849170344551</v>
      </c>
      <c r="M88" s="25"/>
      <c r="N88" s="20">
        <f t="shared" si="151"/>
        <v>10</v>
      </c>
      <c r="O88" s="20">
        <f t="shared" si="152"/>
        <v>1.0297442586766604E-2</v>
      </c>
      <c r="P88" s="20">
        <f t="shared" si="153"/>
        <v>3.1415926535899121E-3</v>
      </c>
      <c r="Q88" s="22">
        <f t="shared" si="154"/>
        <v>1.043549974680591E-2</v>
      </c>
      <c r="R88" s="21">
        <f t="shared" si="155"/>
        <v>1.0000090750700743</v>
      </c>
      <c r="S88" s="20">
        <f t="shared" si="156"/>
        <v>8.4258989622056877</v>
      </c>
      <c r="T88" s="20">
        <f t="shared" si="157"/>
        <v>-5.3659451178200426</v>
      </c>
      <c r="U88" s="20">
        <f t="shared" si="158"/>
        <v>-0.45820538780537806</v>
      </c>
      <c r="V88" s="25"/>
      <c r="W88" s="44">
        <v>800</v>
      </c>
      <c r="X88" s="44">
        <v>32.880000000000003</v>
      </c>
      <c r="Y88" s="20">
        <v>184.97</v>
      </c>
      <c r="Z88" s="20">
        <f t="shared" si="159"/>
        <v>738.41353504362087</v>
      </c>
      <c r="AA88" s="20">
        <f t="shared" si="160"/>
        <v>-632.8735350436209</v>
      </c>
      <c r="AB88" s="20">
        <f t="shared" si="161"/>
        <v>-262.87478305140803</v>
      </c>
      <c r="AC88" s="20">
        <f t="shared" si="162"/>
        <v>10.820487178625484</v>
      </c>
      <c r="AD88" s="20">
        <f t="shared" si="163"/>
        <v>6505081.5152169475</v>
      </c>
      <c r="AE88" s="20">
        <f t="shared" si="164"/>
        <v>2213732.1504871794</v>
      </c>
      <c r="AF88" s="21">
        <f t="shared" si="165"/>
        <v>263.09738597543617</v>
      </c>
      <c r="AG88" s="21">
        <f t="shared" si="166"/>
        <v>177.64291403635727</v>
      </c>
      <c r="AH88" s="21">
        <f t="shared" si="167"/>
        <v>194.41849170344551</v>
      </c>
      <c r="AI88" s="25"/>
      <c r="AJ88" s="20">
        <f t="shared" si="168"/>
        <v>10</v>
      </c>
      <c r="AK88" s="20">
        <f t="shared" si="169"/>
        <v>1.0297442586766604E-2</v>
      </c>
      <c r="AL88" s="20">
        <f t="shared" si="170"/>
        <v>3.1415926535899121E-3</v>
      </c>
      <c r="AM88" s="23">
        <f t="shared" si="171"/>
        <v>1.043549974680591E-2</v>
      </c>
      <c r="AN88" s="44">
        <f t="shared" si="172"/>
        <v>1.0000090750700743</v>
      </c>
      <c r="AO88" s="23">
        <f t="shared" si="173"/>
        <v>8.4258989622056877</v>
      </c>
      <c r="AP88" s="23">
        <f t="shared" si="174"/>
        <v>-5.3659451178200426</v>
      </c>
      <c r="AQ88" s="23">
        <f t="shared" si="175"/>
        <v>-0.45820538780537806</v>
      </c>
      <c r="AR88" s="44">
        <f t="shared" si="176"/>
        <v>0.61184980073134876</v>
      </c>
      <c r="AS88" s="25"/>
      <c r="AT88" s="20">
        <f t="shared" si="177"/>
        <v>0</v>
      </c>
      <c r="AU88" s="20">
        <f t="shared" si="178"/>
        <v>0</v>
      </c>
      <c r="AV88" s="20">
        <f t="shared" si="179"/>
        <v>0</v>
      </c>
      <c r="AX88" s="18"/>
      <c r="AY88" s="18"/>
      <c r="AZ88" s="18"/>
      <c r="BA88" s="125"/>
      <c r="BB88" s="125"/>
      <c r="BC88" s="126"/>
      <c r="BD88" s="122"/>
      <c r="BE88" s="30" t="s">
        <v>120</v>
      </c>
    </row>
    <row r="89" spans="1:57" x14ac:dyDescent="0.4">
      <c r="A89" s="44">
        <v>810</v>
      </c>
      <c r="B89" s="44">
        <v>33.340000000000003</v>
      </c>
      <c r="C89" s="20">
        <v>185.1</v>
      </c>
      <c r="D89" s="24">
        <f t="shared" si="142"/>
        <v>746.7897475305831</v>
      </c>
      <c r="E89" s="24">
        <f t="shared" si="143"/>
        <v>-641.24974753058314</v>
      </c>
      <c r="F89" s="24">
        <f t="shared" si="144"/>
        <v>-268.31616567465761</v>
      </c>
      <c r="G89" s="24">
        <f t="shared" si="145"/>
        <v>10.341040018364303</v>
      </c>
      <c r="H89" s="20">
        <f t="shared" si="146"/>
        <v>6505076.0738343243</v>
      </c>
      <c r="I89" s="20">
        <f t="shared" si="147"/>
        <v>2213731.671040019</v>
      </c>
      <c r="J89" s="21">
        <f t="shared" si="148"/>
        <v>268.5153661729841</v>
      </c>
      <c r="K89" s="21">
        <f t="shared" si="149"/>
        <v>177.79288419362967</v>
      </c>
      <c r="L89" s="21">
        <f t="shared" si="150"/>
        <v>198.89501531898532</v>
      </c>
      <c r="M89" s="25"/>
      <c r="N89" s="20">
        <f t="shared" si="151"/>
        <v>10</v>
      </c>
      <c r="O89" s="20">
        <f t="shared" si="152"/>
        <v>8.0285145591739316E-3</v>
      </c>
      <c r="P89" s="20">
        <f t="shared" si="153"/>
        <v>2.2689280275925493E-3</v>
      </c>
      <c r="Q89" s="22">
        <f t="shared" si="154"/>
        <v>8.1236128619008863E-3</v>
      </c>
      <c r="R89" s="21">
        <f t="shared" si="155"/>
        <v>1.0000054994601202</v>
      </c>
      <c r="S89" s="20">
        <f t="shared" si="156"/>
        <v>8.3762124869622276</v>
      </c>
      <c r="T89" s="20">
        <f t="shared" si="157"/>
        <v>-5.4413826232495861</v>
      </c>
      <c r="U89" s="20">
        <f t="shared" si="158"/>
        <v>-0.47944716026118045</v>
      </c>
      <c r="V89" s="25"/>
      <c r="W89" s="44">
        <v>810</v>
      </c>
      <c r="X89" s="44">
        <v>33.340000000000003</v>
      </c>
      <c r="Y89" s="20">
        <v>185.1</v>
      </c>
      <c r="Z89" s="20">
        <f t="shared" si="159"/>
        <v>746.7897475305831</v>
      </c>
      <c r="AA89" s="20">
        <f t="shared" si="160"/>
        <v>-641.24974753058314</v>
      </c>
      <c r="AB89" s="20">
        <f t="shared" si="161"/>
        <v>-268.31616567465761</v>
      </c>
      <c r="AC89" s="20">
        <f t="shared" si="162"/>
        <v>10.341040018364303</v>
      </c>
      <c r="AD89" s="20">
        <f t="shared" si="163"/>
        <v>6505076.0738343243</v>
      </c>
      <c r="AE89" s="20">
        <f t="shared" si="164"/>
        <v>2213731.671040019</v>
      </c>
      <c r="AF89" s="21">
        <f t="shared" si="165"/>
        <v>268.5153661729841</v>
      </c>
      <c r="AG89" s="21">
        <f t="shared" si="166"/>
        <v>177.79288419362967</v>
      </c>
      <c r="AH89" s="21">
        <f t="shared" si="167"/>
        <v>198.89501531898532</v>
      </c>
      <c r="AI89" s="25"/>
      <c r="AJ89" s="20">
        <f t="shared" si="168"/>
        <v>10</v>
      </c>
      <c r="AK89" s="20">
        <f t="shared" si="169"/>
        <v>8.0285145591739316E-3</v>
      </c>
      <c r="AL89" s="20">
        <f t="shared" si="170"/>
        <v>2.2689280275925493E-3</v>
      </c>
      <c r="AM89" s="23">
        <f t="shared" si="171"/>
        <v>8.1236128619008863E-3</v>
      </c>
      <c r="AN89" s="44">
        <f t="shared" si="172"/>
        <v>1.0000054994601202</v>
      </c>
      <c r="AO89" s="23">
        <f t="shared" si="173"/>
        <v>8.3762124869622276</v>
      </c>
      <c r="AP89" s="23">
        <f t="shared" si="174"/>
        <v>-5.4413826232495861</v>
      </c>
      <c r="AQ89" s="23">
        <f t="shared" si="175"/>
        <v>-0.47944716026118045</v>
      </c>
      <c r="AR89" s="44">
        <f t="shared" si="176"/>
        <v>0.47745023461665015</v>
      </c>
      <c r="AS89" s="25"/>
      <c r="AT89" s="20">
        <f t="shared" si="177"/>
        <v>0</v>
      </c>
      <c r="AU89" s="20">
        <f t="shared" si="178"/>
        <v>0</v>
      </c>
      <c r="AV89" s="20">
        <f t="shared" si="179"/>
        <v>0</v>
      </c>
      <c r="AX89" s="18"/>
      <c r="AY89" s="18"/>
      <c r="AZ89" s="18"/>
      <c r="BA89" s="125"/>
      <c r="BB89" s="125"/>
      <c r="BC89" s="126"/>
      <c r="BD89" s="122"/>
      <c r="BE89" s="30" t="s">
        <v>120</v>
      </c>
    </row>
    <row r="90" spans="1:57" x14ac:dyDescent="0.4">
      <c r="A90" s="44">
        <v>820</v>
      </c>
      <c r="B90" s="44">
        <v>33.99</v>
      </c>
      <c r="C90" s="20">
        <v>185.2</v>
      </c>
      <c r="D90" s="24">
        <f t="shared" si="142"/>
        <v>755.11263256841085</v>
      </c>
      <c r="E90" s="24">
        <f t="shared" si="143"/>
        <v>-649.57263256841088</v>
      </c>
      <c r="F90" s="24">
        <f t="shared" si="144"/>
        <v>-273.83711388736685</v>
      </c>
      <c r="G90" s="24">
        <f t="shared" si="145"/>
        <v>9.8434104599713788</v>
      </c>
      <c r="H90" s="20">
        <f t="shared" si="146"/>
        <v>6505070.5528861117</v>
      </c>
      <c r="I90" s="20">
        <f t="shared" si="147"/>
        <v>2213731.1734104608</v>
      </c>
      <c r="J90" s="21">
        <f t="shared" si="148"/>
        <v>274.01397349705763</v>
      </c>
      <c r="K90" s="21">
        <f t="shared" si="149"/>
        <v>177.94131941809468</v>
      </c>
      <c r="L90" s="21">
        <f t="shared" si="150"/>
        <v>203.44417713242763</v>
      </c>
      <c r="M90" s="25"/>
      <c r="N90" s="20">
        <f t="shared" si="151"/>
        <v>10</v>
      </c>
      <c r="O90" s="20">
        <f t="shared" si="152"/>
        <v>1.1344640137963118E-2</v>
      </c>
      <c r="P90" s="20">
        <f t="shared" si="153"/>
        <v>1.7453292519942303E-3</v>
      </c>
      <c r="Q90" s="22">
        <f t="shared" si="154"/>
        <v>1.1385817324122804E-2</v>
      </c>
      <c r="R90" s="21">
        <f t="shared" si="155"/>
        <v>1.0000108032097277</v>
      </c>
      <c r="S90" s="20">
        <f t="shared" si="156"/>
        <v>8.3228850378277439</v>
      </c>
      <c r="T90" s="20">
        <f t="shared" si="157"/>
        <v>-5.5209482127092233</v>
      </c>
      <c r="U90" s="20">
        <f t="shared" si="158"/>
        <v>-0.49762955839292439</v>
      </c>
      <c r="V90" s="25"/>
      <c r="W90" s="44">
        <v>820</v>
      </c>
      <c r="X90" s="44">
        <v>33.99</v>
      </c>
      <c r="Y90" s="20">
        <v>185.2</v>
      </c>
      <c r="Z90" s="20">
        <f t="shared" si="159"/>
        <v>755.11263256841085</v>
      </c>
      <c r="AA90" s="20">
        <f t="shared" si="160"/>
        <v>-649.57263256841088</v>
      </c>
      <c r="AB90" s="20">
        <f t="shared" si="161"/>
        <v>-273.83711388736685</v>
      </c>
      <c r="AC90" s="20">
        <f t="shared" si="162"/>
        <v>9.8434104599713788</v>
      </c>
      <c r="AD90" s="20">
        <f t="shared" si="163"/>
        <v>6505070.5528861117</v>
      </c>
      <c r="AE90" s="20">
        <f t="shared" si="164"/>
        <v>2213731.1734104608</v>
      </c>
      <c r="AF90" s="21">
        <f t="shared" si="165"/>
        <v>274.01397349705763</v>
      </c>
      <c r="AG90" s="21">
        <f t="shared" si="166"/>
        <v>177.94131941809468</v>
      </c>
      <c r="AH90" s="21">
        <f t="shared" si="167"/>
        <v>203.44417713242763</v>
      </c>
      <c r="AI90" s="25"/>
      <c r="AJ90" s="20">
        <f t="shared" si="168"/>
        <v>10</v>
      </c>
      <c r="AK90" s="20">
        <f t="shared" si="169"/>
        <v>1.1344640137963118E-2</v>
      </c>
      <c r="AL90" s="20">
        <f t="shared" si="170"/>
        <v>1.7453292519942303E-3</v>
      </c>
      <c r="AM90" s="23">
        <f t="shared" si="171"/>
        <v>1.1385817324122804E-2</v>
      </c>
      <c r="AN90" s="44">
        <f t="shared" si="172"/>
        <v>1.0000108032097277</v>
      </c>
      <c r="AO90" s="23">
        <f t="shared" si="173"/>
        <v>8.3228850378277439</v>
      </c>
      <c r="AP90" s="23">
        <f t="shared" si="174"/>
        <v>-5.5209482127092233</v>
      </c>
      <c r="AQ90" s="23">
        <f t="shared" si="175"/>
        <v>-0.49762955839292439</v>
      </c>
      <c r="AR90" s="44">
        <f t="shared" si="176"/>
        <v>0.6541555094067103</v>
      </c>
      <c r="AS90" s="25"/>
      <c r="AT90" s="20">
        <f t="shared" si="177"/>
        <v>0</v>
      </c>
      <c r="AU90" s="20">
        <f t="shared" si="178"/>
        <v>0</v>
      </c>
      <c r="AV90" s="20">
        <f t="shared" si="179"/>
        <v>0</v>
      </c>
      <c r="AX90" s="18"/>
      <c r="AY90" s="18"/>
      <c r="AZ90" s="18"/>
      <c r="BA90" s="125"/>
      <c r="BB90" s="125"/>
      <c r="BC90" s="126"/>
      <c r="BD90" s="122"/>
      <c r="BE90" s="30" t="s">
        <v>120</v>
      </c>
    </row>
    <row r="91" spans="1:57" x14ac:dyDescent="0.4">
      <c r="A91" s="44">
        <v>830</v>
      </c>
      <c r="B91" s="44">
        <v>34.54</v>
      </c>
      <c r="C91" s="20">
        <v>185.24</v>
      </c>
      <c r="D91" s="24">
        <f t="shared" si="142"/>
        <v>763.37702473217973</v>
      </c>
      <c r="E91" s="24">
        <f t="shared" si="143"/>
        <v>-657.83702473217977</v>
      </c>
      <c r="F91" s="24">
        <f t="shared" si="144"/>
        <v>-279.44395374598338</v>
      </c>
      <c r="G91" s="24">
        <f t="shared" si="145"/>
        <v>9.3311607274474078</v>
      </c>
      <c r="H91" s="20">
        <f t="shared" si="146"/>
        <v>6505064.9460462527</v>
      </c>
      <c r="I91" s="20">
        <f t="shared" si="147"/>
        <v>2213730.6611607284</v>
      </c>
      <c r="J91" s="21">
        <f t="shared" si="148"/>
        <v>279.59970287128124</v>
      </c>
      <c r="K91" s="21">
        <f t="shared" si="149"/>
        <v>178.08749645980112</v>
      </c>
      <c r="L91" s="21">
        <f t="shared" si="150"/>
        <v>208.06853343071049</v>
      </c>
      <c r="M91" s="25"/>
      <c r="N91" s="20">
        <f t="shared" si="151"/>
        <v>10</v>
      </c>
      <c r="O91" s="20">
        <f t="shared" si="152"/>
        <v>9.5993108859687634E-3</v>
      </c>
      <c r="P91" s="20">
        <f t="shared" si="153"/>
        <v>6.9813170079808899E-4</v>
      </c>
      <c r="Q91" s="22">
        <f t="shared" si="154"/>
        <v>9.607354431219628E-3</v>
      </c>
      <c r="R91" s="21">
        <f t="shared" si="155"/>
        <v>1.000007691842594</v>
      </c>
      <c r="S91" s="20">
        <f t="shared" si="156"/>
        <v>8.2643921637688997</v>
      </c>
      <c r="T91" s="20">
        <f t="shared" si="157"/>
        <v>-5.6068398586165413</v>
      </c>
      <c r="U91" s="20">
        <f t="shared" si="158"/>
        <v>-0.51224973252397177</v>
      </c>
      <c r="V91" s="25"/>
      <c r="W91" s="44">
        <v>830</v>
      </c>
      <c r="X91" s="44">
        <v>34.54</v>
      </c>
      <c r="Y91" s="20">
        <v>185.24</v>
      </c>
      <c r="Z91" s="20">
        <f t="shared" si="159"/>
        <v>763.37702473217973</v>
      </c>
      <c r="AA91" s="20">
        <f t="shared" si="160"/>
        <v>-657.83702473217977</v>
      </c>
      <c r="AB91" s="20">
        <f t="shared" si="161"/>
        <v>-279.44395374598338</v>
      </c>
      <c r="AC91" s="20">
        <f t="shared" si="162"/>
        <v>9.3311607274474078</v>
      </c>
      <c r="AD91" s="20">
        <f t="shared" si="163"/>
        <v>6505064.9460462527</v>
      </c>
      <c r="AE91" s="20">
        <f t="shared" si="164"/>
        <v>2213730.6611607284</v>
      </c>
      <c r="AF91" s="21">
        <f t="shared" si="165"/>
        <v>279.59970287128124</v>
      </c>
      <c r="AG91" s="21">
        <f t="shared" si="166"/>
        <v>178.08749645980112</v>
      </c>
      <c r="AH91" s="21">
        <f t="shared" si="167"/>
        <v>208.06853343071049</v>
      </c>
      <c r="AI91" s="25"/>
      <c r="AJ91" s="20">
        <f t="shared" si="168"/>
        <v>10</v>
      </c>
      <c r="AK91" s="20">
        <f t="shared" si="169"/>
        <v>9.5993108859687634E-3</v>
      </c>
      <c r="AL91" s="20">
        <f t="shared" si="170"/>
        <v>6.9813170079808899E-4</v>
      </c>
      <c r="AM91" s="23">
        <f t="shared" si="171"/>
        <v>9.607354431219628E-3</v>
      </c>
      <c r="AN91" s="44">
        <f t="shared" si="172"/>
        <v>1.000007691842594</v>
      </c>
      <c r="AO91" s="23">
        <f t="shared" si="173"/>
        <v>8.2643921637688997</v>
      </c>
      <c r="AP91" s="23">
        <f t="shared" si="174"/>
        <v>-5.6068398586165413</v>
      </c>
      <c r="AQ91" s="23">
        <f t="shared" si="175"/>
        <v>-0.51224973252397177</v>
      </c>
      <c r="AR91" s="44">
        <f t="shared" si="176"/>
        <v>0.55001441275525353</v>
      </c>
      <c r="AS91" s="25"/>
      <c r="AT91" s="20">
        <f t="shared" si="177"/>
        <v>0</v>
      </c>
      <c r="AU91" s="20">
        <f t="shared" si="178"/>
        <v>0</v>
      </c>
      <c r="AV91" s="20">
        <f t="shared" si="179"/>
        <v>0</v>
      </c>
      <c r="AX91" s="18"/>
      <c r="AY91" s="18"/>
      <c r="AZ91" s="18"/>
      <c r="BA91" s="125"/>
      <c r="BB91" s="125"/>
      <c r="BC91" s="126"/>
      <c r="BD91" s="122"/>
      <c r="BE91" s="30" t="s">
        <v>120</v>
      </c>
    </row>
    <row r="92" spans="1:57" x14ac:dyDescent="0.4">
      <c r="A92" s="44">
        <v>840</v>
      </c>
      <c r="B92" s="44">
        <v>34.979999999999997</v>
      </c>
      <c r="C92" s="20">
        <v>185.57</v>
      </c>
      <c r="D92" s="24">
        <f t="shared" si="142"/>
        <v>771.59248634916219</v>
      </c>
      <c r="E92" s="24">
        <f t="shared" si="143"/>
        <v>-666.05248634916222</v>
      </c>
      <c r="F92" s="24">
        <f t="shared" si="144"/>
        <v>-285.11996452268266</v>
      </c>
      <c r="G92" s="24">
        <f t="shared" si="145"/>
        <v>8.7940287340559387</v>
      </c>
      <c r="H92" s="20">
        <f t="shared" si="146"/>
        <v>6505059.2700354764</v>
      </c>
      <c r="I92" s="20">
        <f t="shared" si="147"/>
        <v>2213730.1240287349</v>
      </c>
      <c r="J92" s="21">
        <f t="shared" si="148"/>
        <v>285.25555053458862</v>
      </c>
      <c r="K92" s="21">
        <f t="shared" si="149"/>
        <v>178.23337152832343</v>
      </c>
      <c r="L92" s="21">
        <f t="shared" si="150"/>
        <v>212.76187173540262</v>
      </c>
      <c r="M92" s="25"/>
      <c r="N92" s="20">
        <f t="shared" si="151"/>
        <v>10</v>
      </c>
      <c r="O92" s="20">
        <f t="shared" si="152"/>
        <v>7.6794487087750102E-3</v>
      </c>
      <c r="P92" s="20">
        <f t="shared" si="153"/>
        <v>5.7595865315810098E-3</v>
      </c>
      <c r="Q92" s="22">
        <f t="shared" si="154"/>
        <v>8.3520467566655654E-3</v>
      </c>
      <c r="R92" s="21">
        <f t="shared" si="155"/>
        <v>1.0000058130976357</v>
      </c>
      <c r="S92" s="20">
        <f t="shared" si="156"/>
        <v>8.2154616169824717</v>
      </c>
      <c r="T92" s="20">
        <f t="shared" si="157"/>
        <v>-5.6760107766992638</v>
      </c>
      <c r="U92" s="20">
        <f t="shared" si="158"/>
        <v>-0.53713199339146922</v>
      </c>
      <c r="V92" s="25"/>
      <c r="W92" s="44">
        <v>840</v>
      </c>
      <c r="X92" s="44">
        <v>34.979999999999997</v>
      </c>
      <c r="Y92" s="20">
        <v>185.57</v>
      </c>
      <c r="Z92" s="20">
        <f t="shared" si="159"/>
        <v>771.59248634916219</v>
      </c>
      <c r="AA92" s="20">
        <f t="shared" si="160"/>
        <v>-666.05248634916222</v>
      </c>
      <c r="AB92" s="20">
        <f t="shared" si="161"/>
        <v>-285.11996452268266</v>
      </c>
      <c r="AC92" s="20">
        <f t="shared" si="162"/>
        <v>8.7940287340559387</v>
      </c>
      <c r="AD92" s="20">
        <f t="shared" si="163"/>
        <v>6505059.2700354764</v>
      </c>
      <c r="AE92" s="20">
        <f t="shared" si="164"/>
        <v>2213730.1240287349</v>
      </c>
      <c r="AF92" s="21">
        <f t="shared" si="165"/>
        <v>285.25555053458862</v>
      </c>
      <c r="AG92" s="21">
        <f t="shared" si="166"/>
        <v>178.23337152832343</v>
      </c>
      <c r="AH92" s="21">
        <f t="shared" si="167"/>
        <v>212.76187173540262</v>
      </c>
      <c r="AI92" s="25"/>
      <c r="AJ92" s="20">
        <f t="shared" si="168"/>
        <v>10</v>
      </c>
      <c r="AK92" s="20">
        <f t="shared" si="169"/>
        <v>7.6794487087750102E-3</v>
      </c>
      <c r="AL92" s="20">
        <f t="shared" si="170"/>
        <v>5.7595865315810098E-3</v>
      </c>
      <c r="AM92" s="23">
        <f t="shared" si="171"/>
        <v>8.3520467566655654E-3</v>
      </c>
      <c r="AN92" s="44">
        <f t="shared" si="172"/>
        <v>1.0000058130976357</v>
      </c>
      <c r="AO92" s="23">
        <f t="shared" si="173"/>
        <v>8.2154616169824717</v>
      </c>
      <c r="AP92" s="23">
        <f t="shared" si="174"/>
        <v>-5.6760107766992638</v>
      </c>
      <c r="AQ92" s="23">
        <f t="shared" si="175"/>
        <v>-0.53713199339146922</v>
      </c>
      <c r="AR92" s="44">
        <f t="shared" si="176"/>
        <v>0.43908098625542924</v>
      </c>
      <c r="AS92" s="25"/>
      <c r="AT92" s="20">
        <f t="shared" si="177"/>
        <v>0</v>
      </c>
      <c r="AU92" s="20">
        <f t="shared" si="178"/>
        <v>0</v>
      </c>
      <c r="AV92" s="20">
        <f t="shared" si="179"/>
        <v>0</v>
      </c>
      <c r="AX92" s="18"/>
      <c r="AY92" s="18"/>
      <c r="AZ92" s="18"/>
      <c r="BA92" s="125"/>
      <c r="BB92" s="125"/>
      <c r="BC92" s="126"/>
      <c r="BD92" s="122"/>
      <c r="BE92" s="30" t="s">
        <v>120</v>
      </c>
    </row>
    <row r="93" spans="1:57" x14ac:dyDescent="0.4">
      <c r="A93" s="44">
        <v>850</v>
      </c>
      <c r="B93" s="44">
        <v>35.24</v>
      </c>
      <c r="C93" s="20">
        <v>186.75</v>
      </c>
      <c r="D93" s="24">
        <f t="shared" si="142"/>
        <v>779.77306845256567</v>
      </c>
      <c r="E93" s="24">
        <f t="shared" si="143"/>
        <v>-674.2330684525657</v>
      </c>
      <c r="F93" s="24">
        <f t="shared" si="144"/>
        <v>-290.83797480230629</v>
      </c>
      <c r="G93" s="24">
        <f t="shared" si="145"/>
        <v>8.1767005247631896</v>
      </c>
      <c r="H93" s="20">
        <f t="shared" si="146"/>
        <v>6505053.5520251971</v>
      </c>
      <c r="I93" s="20">
        <f t="shared" si="147"/>
        <v>2213729.5067005255</v>
      </c>
      <c r="J93" s="21">
        <f t="shared" si="148"/>
        <v>290.95289312632485</v>
      </c>
      <c r="K93" s="21">
        <f t="shared" si="149"/>
        <v>178.38959456506615</v>
      </c>
      <c r="L93" s="21">
        <f t="shared" si="150"/>
        <v>217.53893265984888</v>
      </c>
      <c r="M93" s="25"/>
      <c r="N93" s="20">
        <f t="shared" si="151"/>
        <v>10</v>
      </c>
      <c r="O93" s="20">
        <f t="shared" si="152"/>
        <v>4.5378560551853457E-3</v>
      </c>
      <c r="P93" s="20">
        <f t="shared" si="153"/>
        <v>2.0594885173533209E-2</v>
      </c>
      <c r="Q93" s="22">
        <f t="shared" si="154"/>
        <v>1.2684387857429424E-2</v>
      </c>
      <c r="R93" s="21">
        <f t="shared" si="155"/>
        <v>1.0000134080236698</v>
      </c>
      <c r="S93" s="20">
        <f t="shared" si="156"/>
        <v>8.1805821034035358</v>
      </c>
      <c r="T93" s="20">
        <f t="shared" si="157"/>
        <v>-5.7180102796236421</v>
      </c>
      <c r="U93" s="20">
        <f t="shared" si="158"/>
        <v>-0.61732820929274934</v>
      </c>
      <c r="V93" s="25"/>
      <c r="W93" s="44">
        <v>850</v>
      </c>
      <c r="X93" s="44">
        <v>35.24</v>
      </c>
      <c r="Y93" s="20">
        <v>186.75</v>
      </c>
      <c r="Z93" s="20">
        <f t="shared" si="159"/>
        <v>779.77306845256567</v>
      </c>
      <c r="AA93" s="20">
        <f t="shared" si="160"/>
        <v>-674.2330684525657</v>
      </c>
      <c r="AB93" s="20">
        <f t="shared" si="161"/>
        <v>-290.83797480230629</v>
      </c>
      <c r="AC93" s="20">
        <f t="shared" si="162"/>
        <v>8.1767005247631896</v>
      </c>
      <c r="AD93" s="20">
        <f t="shared" si="163"/>
        <v>6505053.5520251971</v>
      </c>
      <c r="AE93" s="20">
        <f t="shared" si="164"/>
        <v>2213729.5067005255</v>
      </c>
      <c r="AF93" s="21">
        <f t="shared" si="165"/>
        <v>290.95289312632485</v>
      </c>
      <c r="AG93" s="21">
        <f t="shared" si="166"/>
        <v>178.38959456506615</v>
      </c>
      <c r="AH93" s="21">
        <f t="shared" si="167"/>
        <v>217.53893265984888</v>
      </c>
      <c r="AI93" s="25"/>
      <c r="AJ93" s="20">
        <f t="shared" si="168"/>
        <v>10</v>
      </c>
      <c r="AK93" s="20">
        <f t="shared" si="169"/>
        <v>4.5378560551853457E-3</v>
      </c>
      <c r="AL93" s="20">
        <f t="shared" si="170"/>
        <v>2.0594885173533209E-2</v>
      </c>
      <c r="AM93" s="23">
        <f t="shared" si="171"/>
        <v>1.2684387857429424E-2</v>
      </c>
      <c r="AN93" s="44">
        <f t="shared" si="172"/>
        <v>1.0000134080236698</v>
      </c>
      <c r="AO93" s="23">
        <f t="shared" si="173"/>
        <v>8.1805821034035358</v>
      </c>
      <c r="AP93" s="23">
        <f t="shared" si="174"/>
        <v>-5.7180102796236421</v>
      </c>
      <c r="AQ93" s="23">
        <f t="shared" si="175"/>
        <v>-0.61732820929274934</v>
      </c>
      <c r="AR93" s="44">
        <f t="shared" si="176"/>
        <v>0.6600535399540286</v>
      </c>
      <c r="AS93" s="25"/>
      <c r="AT93" s="20">
        <f t="shared" si="177"/>
        <v>0</v>
      </c>
      <c r="AU93" s="20">
        <f t="shared" si="178"/>
        <v>0</v>
      </c>
      <c r="AV93" s="20">
        <f t="shared" si="179"/>
        <v>0</v>
      </c>
      <c r="AX93" s="18"/>
      <c r="AY93" s="18"/>
      <c r="AZ93" s="18"/>
      <c r="BA93" s="125"/>
      <c r="BB93" s="125"/>
      <c r="BC93" s="126"/>
      <c r="BD93" s="122"/>
      <c r="BE93" s="30" t="s">
        <v>120</v>
      </c>
    </row>
    <row r="94" spans="1:57" x14ac:dyDescent="0.4">
      <c r="A94" s="44">
        <v>860</v>
      </c>
      <c r="B94" s="44">
        <v>35.5</v>
      </c>
      <c r="C94" s="20">
        <v>187.85</v>
      </c>
      <c r="D94" s="24">
        <f t="shared" si="142"/>
        <v>787.9274553271805</v>
      </c>
      <c r="E94" s="24">
        <f t="shared" si="143"/>
        <v>-682.38745532718053</v>
      </c>
      <c r="F94" s="24">
        <f t="shared" si="144"/>
        <v>-296.5793654273524</v>
      </c>
      <c r="G94" s="24">
        <f t="shared" si="145"/>
        <v>7.4410323703944306</v>
      </c>
      <c r="H94" s="20">
        <f t="shared" si="146"/>
        <v>6505047.8106345721</v>
      </c>
      <c r="I94" s="20">
        <f t="shared" si="147"/>
        <v>2213728.7710323711</v>
      </c>
      <c r="J94" s="21">
        <f t="shared" si="148"/>
        <v>296.67269668782848</v>
      </c>
      <c r="K94" s="21">
        <f t="shared" si="149"/>
        <v>178.56277821209818</v>
      </c>
      <c r="L94" s="21">
        <f t="shared" si="150"/>
        <v>222.40997141841001</v>
      </c>
      <c r="M94" s="25"/>
      <c r="N94" s="20">
        <f t="shared" si="151"/>
        <v>10</v>
      </c>
      <c r="O94" s="20">
        <f t="shared" si="152"/>
        <v>4.5378560551852217E-3</v>
      </c>
      <c r="P94" s="20">
        <f t="shared" si="153"/>
        <v>1.9198621771937527E-2</v>
      </c>
      <c r="Q94" s="22">
        <f t="shared" si="154"/>
        <v>1.2003810177545482E-2</v>
      </c>
      <c r="R94" s="21">
        <f t="shared" si="155"/>
        <v>1.0000120077945869</v>
      </c>
      <c r="S94" s="20">
        <f t="shared" si="156"/>
        <v>8.1543868746148629</v>
      </c>
      <c r="T94" s="20">
        <f t="shared" si="157"/>
        <v>-5.7413906250461073</v>
      </c>
      <c r="U94" s="20">
        <f t="shared" si="158"/>
        <v>-0.73566815436875876</v>
      </c>
      <c r="V94" s="25"/>
      <c r="W94" s="44">
        <v>860</v>
      </c>
      <c r="X94" s="44">
        <v>35.5</v>
      </c>
      <c r="Y94" s="20">
        <v>187.85</v>
      </c>
      <c r="Z94" s="20">
        <f t="shared" si="159"/>
        <v>787.9274553271805</v>
      </c>
      <c r="AA94" s="20">
        <f t="shared" si="160"/>
        <v>-682.38745532718053</v>
      </c>
      <c r="AB94" s="20">
        <f t="shared" si="161"/>
        <v>-296.5793654273524</v>
      </c>
      <c r="AC94" s="20">
        <f t="shared" si="162"/>
        <v>7.4410323703944306</v>
      </c>
      <c r="AD94" s="20">
        <f t="shared" si="163"/>
        <v>6505047.8106345721</v>
      </c>
      <c r="AE94" s="20">
        <f t="shared" si="164"/>
        <v>2213728.7710323711</v>
      </c>
      <c r="AF94" s="21">
        <f t="shared" si="165"/>
        <v>296.67269668782848</v>
      </c>
      <c r="AG94" s="21">
        <f t="shared" si="166"/>
        <v>178.56277821209818</v>
      </c>
      <c r="AH94" s="21">
        <f t="shared" si="167"/>
        <v>222.40997141841001</v>
      </c>
      <c r="AI94" s="25"/>
      <c r="AJ94" s="20">
        <f t="shared" si="168"/>
        <v>10</v>
      </c>
      <c r="AK94" s="20">
        <f t="shared" si="169"/>
        <v>4.5378560551852217E-3</v>
      </c>
      <c r="AL94" s="20">
        <f t="shared" si="170"/>
        <v>1.9198621771937527E-2</v>
      </c>
      <c r="AM94" s="23">
        <f t="shared" si="171"/>
        <v>1.2003810177545482E-2</v>
      </c>
      <c r="AN94" s="44">
        <f t="shared" si="172"/>
        <v>1.0000120077945869</v>
      </c>
      <c r="AO94" s="23">
        <f t="shared" si="173"/>
        <v>8.1543868746148629</v>
      </c>
      <c r="AP94" s="23">
        <f t="shared" si="174"/>
        <v>-5.7413906250461073</v>
      </c>
      <c r="AQ94" s="23">
        <f t="shared" si="175"/>
        <v>-0.73566815436875876</v>
      </c>
      <c r="AR94" s="44">
        <f t="shared" si="176"/>
        <v>0.84682294117517232</v>
      </c>
      <c r="AS94" s="25"/>
      <c r="AT94" s="20">
        <f t="shared" si="177"/>
        <v>0</v>
      </c>
      <c r="AU94" s="20">
        <f t="shared" si="178"/>
        <v>0</v>
      </c>
      <c r="AV94" s="20">
        <f t="shared" si="179"/>
        <v>0</v>
      </c>
      <c r="AX94" s="18"/>
      <c r="AY94" s="18"/>
      <c r="AZ94" s="18"/>
      <c r="BA94" s="125"/>
      <c r="BB94" s="125"/>
      <c r="BC94" s="126"/>
      <c r="BD94" s="122"/>
      <c r="BE94" s="30" t="s">
        <v>120</v>
      </c>
    </row>
    <row r="95" spans="1:57" x14ac:dyDescent="0.4">
      <c r="A95" s="44">
        <v>870</v>
      </c>
      <c r="B95" s="44">
        <v>35.83</v>
      </c>
      <c r="C95" s="20">
        <v>188.78</v>
      </c>
      <c r="D95" s="24">
        <f t="shared" si="142"/>
        <v>796.05190313682999</v>
      </c>
      <c r="E95" s="24">
        <f t="shared" si="143"/>
        <v>-690.51190313683003</v>
      </c>
      <c r="F95" s="24">
        <f t="shared" si="144"/>
        <v>-302.34834343396966</v>
      </c>
      <c r="G95" s="24">
        <f t="shared" si="145"/>
        <v>6.5976950805572407</v>
      </c>
      <c r="H95" s="20">
        <f t="shared" si="146"/>
        <v>6505042.0416565659</v>
      </c>
      <c r="I95" s="20">
        <f t="shared" si="147"/>
        <v>2213727.9276950811</v>
      </c>
      <c r="J95" s="21">
        <f t="shared" si="148"/>
        <v>302.42032067578009</v>
      </c>
      <c r="K95" s="21">
        <f t="shared" si="149"/>
        <v>178.74991840913245</v>
      </c>
      <c r="L95" s="21">
        <f t="shared" si="150"/>
        <v>227.37135172354877</v>
      </c>
      <c r="M95" s="25"/>
      <c r="N95" s="20">
        <f t="shared" si="151"/>
        <v>10</v>
      </c>
      <c r="O95" s="20">
        <f t="shared" si="152"/>
        <v>5.7595865315812579E-3</v>
      </c>
      <c r="P95" s="20">
        <f t="shared" si="153"/>
        <v>1.6231562043547382E-2</v>
      </c>
      <c r="Q95" s="22">
        <f t="shared" si="154"/>
        <v>1.1078450450121125E-2</v>
      </c>
      <c r="R95" s="21">
        <f t="shared" si="155"/>
        <v>1.0000102277975591</v>
      </c>
      <c r="S95" s="20">
        <f t="shared" si="156"/>
        <v>8.1244478096494426</v>
      </c>
      <c r="T95" s="20">
        <f t="shared" si="157"/>
        <v>-5.768978006617246</v>
      </c>
      <c r="U95" s="20">
        <f t="shared" si="158"/>
        <v>-0.84333728983719003</v>
      </c>
      <c r="V95" s="25"/>
      <c r="W95" s="44">
        <v>870</v>
      </c>
      <c r="X95" s="44">
        <v>35.83</v>
      </c>
      <c r="Y95" s="20">
        <v>188.78</v>
      </c>
      <c r="Z95" s="20">
        <f t="shared" si="159"/>
        <v>796.05190313682999</v>
      </c>
      <c r="AA95" s="20">
        <f t="shared" si="160"/>
        <v>-690.51190313683003</v>
      </c>
      <c r="AB95" s="20">
        <f t="shared" si="161"/>
        <v>-302.34834343396966</v>
      </c>
      <c r="AC95" s="20">
        <f t="shared" si="162"/>
        <v>6.5976950805572407</v>
      </c>
      <c r="AD95" s="20">
        <f t="shared" si="163"/>
        <v>6505042.0416565659</v>
      </c>
      <c r="AE95" s="20">
        <f t="shared" si="164"/>
        <v>2213727.9276950811</v>
      </c>
      <c r="AF95" s="21">
        <f t="shared" si="165"/>
        <v>302.42032067578009</v>
      </c>
      <c r="AG95" s="21">
        <f t="shared" si="166"/>
        <v>178.74991840913245</v>
      </c>
      <c r="AH95" s="21">
        <f t="shared" si="167"/>
        <v>227.37135172354877</v>
      </c>
      <c r="AI95" s="25"/>
      <c r="AJ95" s="20">
        <f t="shared" si="168"/>
        <v>10</v>
      </c>
      <c r="AK95" s="20">
        <f t="shared" si="169"/>
        <v>5.7595865315812579E-3</v>
      </c>
      <c r="AL95" s="20">
        <f t="shared" si="170"/>
        <v>1.6231562043547382E-2</v>
      </c>
      <c r="AM95" s="23">
        <f t="shared" si="171"/>
        <v>1.1078450450121125E-2</v>
      </c>
      <c r="AN95" s="44">
        <f t="shared" si="172"/>
        <v>1.0000102277975591</v>
      </c>
      <c r="AO95" s="23">
        <f t="shared" si="173"/>
        <v>8.1244478096494426</v>
      </c>
      <c r="AP95" s="23">
        <f t="shared" si="174"/>
        <v>-5.768978006617246</v>
      </c>
      <c r="AQ95" s="23">
        <f t="shared" si="175"/>
        <v>-0.84333728983719003</v>
      </c>
      <c r="AR95" s="44">
        <f t="shared" si="176"/>
        <v>0.90938121277090866</v>
      </c>
      <c r="AS95" s="25"/>
      <c r="AT95" s="20">
        <f t="shared" si="177"/>
        <v>0</v>
      </c>
      <c r="AU95" s="20">
        <f t="shared" si="178"/>
        <v>0</v>
      </c>
      <c r="AV95" s="20">
        <f t="shared" si="179"/>
        <v>0</v>
      </c>
      <c r="AX95" s="18"/>
      <c r="AY95" s="18"/>
      <c r="AZ95" s="18"/>
      <c r="BA95" s="125"/>
      <c r="BB95" s="125"/>
      <c r="BC95" s="126"/>
      <c r="BD95" s="122"/>
      <c r="BE95" s="30" t="s">
        <v>120</v>
      </c>
    </row>
    <row r="96" spans="1:57" x14ac:dyDescent="0.4">
      <c r="A96" s="44">
        <v>880</v>
      </c>
      <c r="B96" s="44">
        <v>36.31</v>
      </c>
      <c r="C96" s="20">
        <v>189.36</v>
      </c>
      <c r="D96" s="24">
        <f t="shared" si="142"/>
        <v>804.13488618238171</v>
      </c>
      <c r="E96" s="24">
        <f t="shared" si="143"/>
        <v>-698.59488618238174</v>
      </c>
      <c r="F96" s="24">
        <f t="shared" si="144"/>
        <v>-308.16235693392366</v>
      </c>
      <c r="G96" s="24">
        <f t="shared" si="145"/>
        <v>5.6693895083272885</v>
      </c>
      <c r="H96" s="20">
        <f t="shared" si="146"/>
        <v>6505036.2276430661</v>
      </c>
      <c r="I96" s="20">
        <f t="shared" si="147"/>
        <v>2213726.9993895087</v>
      </c>
      <c r="J96" s="21">
        <f t="shared" si="148"/>
        <v>308.21450356605237</v>
      </c>
      <c r="K96" s="21">
        <f t="shared" si="149"/>
        <v>178.94602490113778</v>
      </c>
      <c r="L96" s="21">
        <f t="shared" si="150"/>
        <v>232.42184777723969</v>
      </c>
      <c r="M96" s="25"/>
      <c r="N96" s="20">
        <f t="shared" si="151"/>
        <v>10</v>
      </c>
      <c r="O96" s="20">
        <f t="shared" si="152"/>
        <v>8.3775804095728521E-3</v>
      </c>
      <c r="P96" s="20">
        <f t="shared" si="153"/>
        <v>1.012290966156733E-2</v>
      </c>
      <c r="Q96" s="22">
        <f t="shared" si="154"/>
        <v>1.0281295721292993E-2</v>
      </c>
      <c r="R96" s="21">
        <f t="shared" si="155"/>
        <v>1.0000088088465897</v>
      </c>
      <c r="S96" s="20">
        <f t="shared" si="156"/>
        <v>8.0829830455516678</v>
      </c>
      <c r="T96" s="20">
        <f t="shared" si="157"/>
        <v>-5.8140134999539939</v>
      </c>
      <c r="U96" s="20">
        <f t="shared" si="158"/>
        <v>-0.92830557222995258</v>
      </c>
      <c r="V96" s="25"/>
      <c r="W96" s="44">
        <v>880</v>
      </c>
      <c r="X96" s="44">
        <v>36.31</v>
      </c>
      <c r="Y96" s="20">
        <v>189.36</v>
      </c>
      <c r="Z96" s="20">
        <f t="shared" si="159"/>
        <v>804.13488618238171</v>
      </c>
      <c r="AA96" s="20">
        <f t="shared" si="160"/>
        <v>-698.59488618238174</v>
      </c>
      <c r="AB96" s="20">
        <f t="shared" si="161"/>
        <v>-308.16235693392366</v>
      </c>
      <c r="AC96" s="20">
        <f t="shared" si="162"/>
        <v>5.6693895083272885</v>
      </c>
      <c r="AD96" s="20">
        <f t="shared" si="163"/>
        <v>6505036.2276430661</v>
      </c>
      <c r="AE96" s="20">
        <f t="shared" si="164"/>
        <v>2213726.9993895087</v>
      </c>
      <c r="AF96" s="21">
        <f t="shared" si="165"/>
        <v>308.21450356605237</v>
      </c>
      <c r="AG96" s="21">
        <f t="shared" si="166"/>
        <v>178.94602490113778</v>
      </c>
      <c r="AH96" s="21">
        <f t="shared" si="167"/>
        <v>232.42184777723969</v>
      </c>
      <c r="AI96" s="25"/>
      <c r="AJ96" s="20">
        <f t="shared" si="168"/>
        <v>10</v>
      </c>
      <c r="AK96" s="20">
        <f t="shared" si="169"/>
        <v>8.3775804095728521E-3</v>
      </c>
      <c r="AL96" s="20">
        <f t="shared" si="170"/>
        <v>1.012290966156733E-2</v>
      </c>
      <c r="AM96" s="23">
        <f t="shared" si="171"/>
        <v>1.0281295721292993E-2</v>
      </c>
      <c r="AN96" s="44">
        <f t="shared" si="172"/>
        <v>1.0000088088465897</v>
      </c>
      <c r="AO96" s="23">
        <f t="shared" si="173"/>
        <v>8.0829830455516678</v>
      </c>
      <c r="AP96" s="23">
        <f t="shared" si="174"/>
        <v>-5.8140134999539939</v>
      </c>
      <c r="AQ96" s="23">
        <f t="shared" si="175"/>
        <v>-0.92830557222995258</v>
      </c>
      <c r="AR96" s="44">
        <f t="shared" si="176"/>
        <v>0.75385410850613321</v>
      </c>
      <c r="AS96" s="25"/>
      <c r="AT96" s="20">
        <f t="shared" si="177"/>
        <v>0</v>
      </c>
      <c r="AU96" s="20">
        <f t="shared" si="178"/>
        <v>0</v>
      </c>
      <c r="AV96" s="20">
        <f t="shared" si="179"/>
        <v>0</v>
      </c>
      <c r="AX96" s="18"/>
      <c r="AY96" s="18"/>
      <c r="AZ96" s="18"/>
      <c r="BA96" s="125"/>
      <c r="BB96" s="125"/>
      <c r="BC96" s="126"/>
      <c r="BD96" s="122"/>
      <c r="BE96" s="30" t="s">
        <v>120</v>
      </c>
    </row>
    <row r="97" spans="1:57" x14ac:dyDescent="0.4">
      <c r="A97" s="44">
        <v>890</v>
      </c>
      <c r="B97" s="44">
        <v>36.71</v>
      </c>
      <c r="C97" s="20">
        <v>189.74</v>
      </c>
      <c r="D97" s="24">
        <f t="shared" si="142"/>
        <v>812.17241061081836</v>
      </c>
      <c r="E97" s="24">
        <f t="shared" si="143"/>
        <v>-706.6324106108184</v>
      </c>
      <c r="F97" s="24">
        <f t="shared" si="144"/>
        <v>-314.02948093408702</v>
      </c>
      <c r="G97" s="24">
        <f t="shared" si="145"/>
        <v>4.6822111438394458</v>
      </c>
      <c r="H97" s="20">
        <f t="shared" si="146"/>
        <v>6505030.3605190655</v>
      </c>
      <c r="I97" s="20">
        <f t="shared" si="147"/>
        <v>2213726.0122111444</v>
      </c>
      <c r="J97" s="21">
        <f t="shared" si="148"/>
        <v>314.06438511382919</v>
      </c>
      <c r="K97" s="21">
        <f t="shared" si="149"/>
        <v>179.14577746230859</v>
      </c>
      <c r="L97" s="21">
        <f t="shared" si="150"/>
        <v>237.55087153589815</v>
      </c>
      <c r="M97" s="25"/>
      <c r="N97" s="20">
        <f t="shared" si="151"/>
        <v>10</v>
      </c>
      <c r="O97" s="20">
        <f t="shared" si="152"/>
        <v>6.9813170079772932E-3</v>
      </c>
      <c r="P97" s="20">
        <f t="shared" si="153"/>
        <v>6.6322511575783727E-3</v>
      </c>
      <c r="Q97" s="22">
        <f t="shared" si="154"/>
        <v>8.0192779761762978E-3</v>
      </c>
      <c r="R97" s="21">
        <f t="shared" si="155"/>
        <v>1.0000053591027354</v>
      </c>
      <c r="S97" s="20">
        <f t="shared" si="156"/>
        <v>8.0375244284366438</v>
      </c>
      <c r="T97" s="20">
        <f t="shared" si="157"/>
        <v>-5.867124000163364</v>
      </c>
      <c r="U97" s="20">
        <f t="shared" si="158"/>
        <v>-0.98717836448784224</v>
      </c>
      <c r="V97" s="25"/>
      <c r="W97" s="44">
        <v>890</v>
      </c>
      <c r="X97" s="44">
        <v>36.71</v>
      </c>
      <c r="Y97" s="20">
        <v>189.74</v>
      </c>
      <c r="Z97" s="20">
        <f t="shared" si="159"/>
        <v>812.17241061081836</v>
      </c>
      <c r="AA97" s="20">
        <f t="shared" si="160"/>
        <v>-706.6324106108184</v>
      </c>
      <c r="AB97" s="20">
        <f t="shared" si="161"/>
        <v>-314.02948093408702</v>
      </c>
      <c r="AC97" s="20">
        <f t="shared" si="162"/>
        <v>4.6822111438394458</v>
      </c>
      <c r="AD97" s="20">
        <f t="shared" si="163"/>
        <v>6505030.3605190655</v>
      </c>
      <c r="AE97" s="20">
        <f t="shared" si="164"/>
        <v>2213726.0122111444</v>
      </c>
      <c r="AF97" s="21">
        <f t="shared" si="165"/>
        <v>314.06438511382919</v>
      </c>
      <c r="AG97" s="21">
        <f t="shared" si="166"/>
        <v>179.14577746230859</v>
      </c>
      <c r="AH97" s="21">
        <f t="shared" si="167"/>
        <v>237.55087153589815</v>
      </c>
      <c r="AI97" s="25"/>
      <c r="AJ97" s="20">
        <f t="shared" si="168"/>
        <v>10</v>
      </c>
      <c r="AK97" s="20">
        <f t="shared" si="169"/>
        <v>6.9813170079772932E-3</v>
      </c>
      <c r="AL97" s="20">
        <f t="shared" si="170"/>
        <v>6.6322511575783727E-3</v>
      </c>
      <c r="AM97" s="23">
        <f t="shared" si="171"/>
        <v>8.0192779761762978E-3</v>
      </c>
      <c r="AN97" s="44">
        <f t="shared" si="172"/>
        <v>1.0000053591027354</v>
      </c>
      <c r="AO97" s="23">
        <f t="shared" si="173"/>
        <v>8.0375244284366438</v>
      </c>
      <c r="AP97" s="23">
        <f t="shared" si="174"/>
        <v>-5.867124000163364</v>
      </c>
      <c r="AQ97" s="23">
        <f t="shared" si="175"/>
        <v>-0.98717836448784224</v>
      </c>
      <c r="AR97" s="44">
        <f t="shared" si="176"/>
        <v>0.53210515527612734</v>
      </c>
      <c r="AS97" s="25"/>
      <c r="AT97" s="20">
        <f t="shared" si="177"/>
        <v>0</v>
      </c>
      <c r="AU97" s="20">
        <f t="shared" si="178"/>
        <v>0</v>
      </c>
      <c r="AV97" s="20">
        <f t="shared" si="179"/>
        <v>0</v>
      </c>
      <c r="AX97" s="18"/>
      <c r="AY97" s="18"/>
      <c r="AZ97" s="18"/>
      <c r="BA97" s="125"/>
      <c r="BB97" s="125"/>
      <c r="BC97" s="126"/>
      <c r="BD97" s="122"/>
      <c r="BE97" s="30" t="s">
        <v>120</v>
      </c>
    </row>
    <row r="98" spans="1:57" x14ac:dyDescent="0.4">
      <c r="A98" s="44">
        <v>900</v>
      </c>
      <c r="B98" s="44">
        <v>37.26</v>
      </c>
      <c r="C98" s="20">
        <v>190.35</v>
      </c>
      <c r="D98" s="24">
        <f t="shared" si="142"/>
        <v>820.16033762334439</v>
      </c>
      <c r="E98" s="24">
        <f t="shared" si="143"/>
        <v>-714.62033762334443</v>
      </c>
      <c r="F98" s="24">
        <f t="shared" si="144"/>
        <v>-319.95319834099365</v>
      </c>
      <c r="G98" s="24">
        <f t="shared" si="145"/>
        <v>3.6326948779932278</v>
      </c>
      <c r="H98" s="20">
        <f t="shared" si="146"/>
        <v>6505024.4368016589</v>
      </c>
      <c r="I98" s="20">
        <f t="shared" si="147"/>
        <v>2213724.9626948787</v>
      </c>
      <c r="J98" s="21">
        <f t="shared" si="148"/>
        <v>319.9738201801951</v>
      </c>
      <c r="K98" s="21">
        <f t="shared" si="149"/>
        <v>179.34950129306503</v>
      </c>
      <c r="L98" s="21">
        <f t="shared" si="150"/>
        <v>242.76331838991663</v>
      </c>
      <c r="M98" s="25"/>
      <c r="N98" s="20">
        <f t="shared" si="151"/>
        <v>10</v>
      </c>
      <c r="O98" s="20">
        <f t="shared" si="152"/>
        <v>9.5993108859687634E-3</v>
      </c>
      <c r="P98" s="20">
        <f t="shared" si="153"/>
        <v>1.0646508437165152E-2</v>
      </c>
      <c r="Q98" s="22">
        <f t="shared" si="154"/>
        <v>1.1539869938458569E-2</v>
      </c>
      <c r="R98" s="21">
        <f t="shared" si="155"/>
        <v>1.0000110975309673</v>
      </c>
      <c r="S98" s="20">
        <f t="shared" si="156"/>
        <v>7.987927012526062</v>
      </c>
      <c r="T98" s="20">
        <f t="shared" si="157"/>
        <v>-5.9237174069066159</v>
      </c>
      <c r="U98" s="20">
        <f t="shared" si="158"/>
        <v>-1.049516265846218</v>
      </c>
      <c r="V98" s="25"/>
      <c r="W98" s="44">
        <v>900</v>
      </c>
      <c r="X98" s="44">
        <v>37.26</v>
      </c>
      <c r="Y98" s="20">
        <v>190.35</v>
      </c>
      <c r="Z98" s="20">
        <f t="shared" si="159"/>
        <v>820.16033762334439</v>
      </c>
      <c r="AA98" s="20">
        <f t="shared" si="160"/>
        <v>-714.62033762334443</v>
      </c>
      <c r="AB98" s="20">
        <f t="shared" si="161"/>
        <v>-319.95319834099365</v>
      </c>
      <c r="AC98" s="20">
        <f t="shared" si="162"/>
        <v>3.6326948779932278</v>
      </c>
      <c r="AD98" s="20">
        <f t="shared" si="163"/>
        <v>6505024.4368016589</v>
      </c>
      <c r="AE98" s="20">
        <f t="shared" si="164"/>
        <v>2213724.9626948787</v>
      </c>
      <c r="AF98" s="21">
        <f t="shared" si="165"/>
        <v>319.9738201801951</v>
      </c>
      <c r="AG98" s="21">
        <f t="shared" si="166"/>
        <v>179.34950129306503</v>
      </c>
      <c r="AH98" s="21">
        <f t="shared" si="167"/>
        <v>242.76331838991663</v>
      </c>
      <c r="AI98" s="25"/>
      <c r="AJ98" s="20">
        <f t="shared" si="168"/>
        <v>10</v>
      </c>
      <c r="AK98" s="20">
        <f t="shared" si="169"/>
        <v>9.5993108859687634E-3</v>
      </c>
      <c r="AL98" s="20">
        <f t="shared" si="170"/>
        <v>1.0646508437165152E-2</v>
      </c>
      <c r="AM98" s="23">
        <f t="shared" si="171"/>
        <v>1.1539869938458569E-2</v>
      </c>
      <c r="AN98" s="44">
        <f t="shared" si="172"/>
        <v>1.0000110975309673</v>
      </c>
      <c r="AO98" s="23">
        <f t="shared" si="173"/>
        <v>7.987927012526062</v>
      </c>
      <c r="AP98" s="23">
        <f t="shared" si="174"/>
        <v>-5.9237174069066159</v>
      </c>
      <c r="AQ98" s="23">
        <f t="shared" si="175"/>
        <v>-1.049516265846218</v>
      </c>
      <c r="AR98" s="44">
        <f t="shared" si="176"/>
        <v>0.66562391769399132</v>
      </c>
      <c r="AS98" s="25"/>
      <c r="AT98" s="20">
        <f t="shared" si="177"/>
        <v>0</v>
      </c>
      <c r="AU98" s="20">
        <f t="shared" si="178"/>
        <v>0</v>
      </c>
      <c r="AV98" s="20">
        <f t="shared" si="179"/>
        <v>0</v>
      </c>
      <c r="AX98" s="18"/>
      <c r="AY98" s="18"/>
      <c r="AZ98" s="18"/>
      <c r="BA98" s="125"/>
      <c r="BB98" s="125"/>
      <c r="BC98" s="126"/>
      <c r="BD98" s="122"/>
      <c r="BE98" s="30" t="s">
        <v>120</v>
      </c>
    </row>
    <row r="99" spans="1:57" x14ac:dyDescent="0.4">
      <c r="A99" s="44">
        <v>910</v>
      </c>
      <c r="B99" s="44">
        <v>38.21</v>
      </c>
      <c r="C99" s="20">
        <v>191.24</v>
      </c>
      <c r="D99" s="24">
        <f t="shared" si="142"/>
        <v>828.06880483449095</v>
      </c>
      <c r="E99" s="24">
        <f t="shared" si="143"/>
        <v>-722.52880483449098</v>
      </c>
      <c r="F99" s="24">
        <f t="shared" si="144"/>
        <v>-325.96469683482701</v>
      </c>
      <c r="G99" s="24">
        <f t="shared" si="145"/>
        <v>2.4859654981567045</v>
      </c>
      <c r="H99" s="20">
        <f t="shared" si="146"/>
        <v>6505018.4253031649</v>
      </c>
      <c r="I99" s="20">
        <f t="shared" si="147"/>
        <v>2213723.8159654988</v>
      </c>
      <c r="J99" s="21">
        <f t="shared" si="148"/>
        <v>325.97417628867277</v>
      </c>
      <c r="K99" s="21">
        <f t="shared" si="149"/>
        <v>179.5630429582227</v>
      </c>
      <c r="L99" s="21">
        <f t="shared" si="150"/>
        <v>248.10549684295827</v>
      </c>
      <c r="M99" s="25"/>
      <c r="N99" s="20">
        <f t="shared" si="151"/>
        <v>10</v>
      </c>
      <c r="O99" s="20">
        <f t="shared" si="152"/>
        <v>1.6580627893946182E-2</v>
      </c>
      <c r="P99" s="20">
        <f t="shared" si="153"/>
        <v>1.5533430342749791E-2</v>
      </c>
      <c r="Q99" s="22">
        <f t="shared" si="154"/>
        <v>1.9112285083486169E-2</v>
      </c>
      <c r="R99" s="21">
        <f t="shared" si="155"/>
        <v>1.000030441065376</v>
      </c>
      <c r="S99" s="20">
        <f t="shared" si="156"/>
        <v>7.9084672111465295</v>
      </c>
      <c r="T99" s="20">
        <f t="shared" si="157"/>
        <v>-6.0114984938333595</v>
      </c>
      <c r="U99" s="20">
        <f t="shared" si="158"/>
        <v>-1.146729379836523</v>
      </c>
      <c r="V99" s="25"/>
      <c r="W99" s="44">
        <v>910</v>
      </c>
      <c r="X99" s="44">
        <v>38.21</v>
      </c>
      <c r="Y99" s="20">
        <v>191.24</v>
      </c>
      <c r="Z99" s="20">
        <f t="shared" si="159"/>
        <v>828.06880483449095</v>
      </c>
      <c r="AA99" s="20">
        <f t="shared" si="160"/>
        <v>-722.52880483449098</v>
      </c>
      <c r="AB99" s="20">
        <f t="shared" si="161"/>
        <v>-325.96469683482701</v>
      </c>
      <c r="AC99" s="20">
        <f t="shared" si="162"/>
        <v>2.4859654981567045</v>
      </c>
      <c r="AD99" s="20">
        <f t="shared" si="163"/>
        <v>6505018.4253031649</v>
      </c>
      <c r="AE99" s="20">
        <f t="shared" si="164"/>
        <v>2213723.8159654988</v>
      </c>
      <c r="AF99" s="21">
        <f t="shared" si="165"/>
        <v>325.97417628867277</v>
      </c>
      <c r="AG99" s="21">
        <f t="shared" si="166"/>
        <v>179.5630429582227</v>
      </c>
      <c r="AH99" s="21">
        <f t="shared" si="167"/>
        <v>248.10549684295827</v>
      </c>
      <c r="AI99" s="25"/>
      <c r="AJ99" s="20">
        <f t="shared" si="168"/>
        <v>10</v>
      </c>
      <c r="AK99" s="20">
        <f t="shared" si="169"/>
        <v>1.6580627893946182E-2</v>
      </c>
      <c r="AL99" s="20">
        <f t="shared" si="170"/>
        <v>1.5533430342749791E-2</v>
      </c>
      <c r="AM99" s="23">
        <f t="shared" si="171"/>
        <v>1.9112285083486169E-2</v>
      </c>
      <c r="AN99" s="44">
        <f t="shared" si="172"/>
        <v>1.000030441065376</v>
      </c>
      <c r="AO99" s="23">
        <f t="shared" si="173"/>
        <v>7.9084672111465295</v>
      </c>
      <c r="AP99" s="23">
        <f t="shared" si="174"/>
        <v>-6.0114984938333595</v>
      </c>
      <c r="AQ99" s="23">
        <f t="shared" si="175"/>
        <v>-1.146729379836523</v>
      </c>
      <c r="AR99" s="44">
        <f t="shared" si="176"/>
        <v>0.84534471054790128</v>
      </c>
      <c r="AS99" s="25"/>
      <c r="AT99" s="20">
        <f t="shared" si="177"/>
        <v>0</v>
      </c>
      <c r="AU99" s="20">
        <f t="shared" si="178"/>
        <v>0</v>
      </c>
      <c r="AV99" s="20">
        <f t="shared" si="179"/>
        <v>0</v>
      </c>
      <c r="AX99" s="18"/>
      <c r="AY99" s="18"/>
      <c r="AZ99" s="18"/>
      <c r="BA99" s="125"/>
      <c r="BB99" s="125"/>
      <c r="BC99" s="126"/>
      <c r="BD99" s="122"/>
      <c r="BE99" s="30" t="s">
        <v>120</v>
      </c>
    </row>
    <row r="100" spans="1:57" x14ac:dyDescent="0.4">
      <c r="A100" s="44">
        <v>920</v>
      </c>
      <c r="B100" s="44">
        <v>39.200000000000003</v>
      </c>
      <c r="C100" s="20">
        <v>192.03</v>
      </c>
      <c r="D100" s="24">
        <f t="shared" si="142"/>
        <v>835.87251451007501</v>
      </c>
      <c r="E100" s="24">
        <f t="shared" si="143"/>
        <v>-730.33251451007504</v>
      </c>
      <c r="F100" s="24">
        <f t="shared" si="144"/>
        <v>-332.08903950897383</v>
      </c>
      <c r="G100" s="24">
        <f t="shared" si="145"/>
        <v>1.2244446662974828</v>
      </c>
      <c r="H100" s="20">
        <f t="shared" si="146"/>
        <v>6505012.3009604905</v>
      </c>
      <c r="I100" s="20">
        <f t="shared" si="147"/>
        <v>2213722.554444667</v>
      </c>
      <c r="J100" s="21">
        <f t="shared" si="148"/>
        <v>332.09129682473406</v>
      </c>
      <c r="K100" s="21">
        <f t="shared" si="149"/>
        <v>179.78874583208653</v>
      </c>
      <c r="L100" s="21">
        <f t="shared" si="150"/>
        <v>253.60790547632536</v>
      </c>
      <c r="M100" s="25"/>
      <c r="N100" s="20">
        <f t="shared" si="151"/>
        <v>10</v>
      </c>
      <c r="O100" s="20">
        <f t="shared" si="152"/>
        <v>1.7278759594743898E-2</v>
      </c>
      <c r="P100" s="20">
        <f t="shared" si="153"/>
        <v>1.3788101090755064E-2</v>
      </c>
      <c r="Q100" s="22">
        <f t="shared" si="154"/>
        <v>1.9310116189390492E-2</v>
      </c>
      <c r="R100" s="21">
        <f t="shared" si="155"/>
        <v>1.0000310745409804</v>
      </c>
      <c r="S100" s="20">
        <f t="shared" si="156"/>
        <v>7.8037096755840478</v>
      </c>
      <c r="T100" s="20">
        <f t="shared" si="157"/>
        <v>-6.1243426741468356</v>
      </c>
      <c r="U100" s="20">
        <f t="shared" si="158"/>
        <v>-1.2615208318592217</v>
      </c>
      <c r="V100" s="25"/>
      <c r="W100" s="44">
        <v>920</v>
      </c>
      <c r="X100" s="44">
        <v>39.200000000000003</v>
      </c>
      <c r="Y100" s="20">
        <v>192.03</v>
      </c>
      <c r="Z100" s="20">
        <f t="shared" si="159"/>
        <v>835.87251451007501</v>
      </c>
      <c r="AA100" s="20">
        <f t="shared" si="160"/>
        <v>-730.33251451007504</v>
      </c>
      <c r="AB100" s="20">
        <f t="shared" si="161"/>
        <v>-332.08903950897383</v>
      </c>
      <c r="AC100" s="20">
        <f t="shared" si="162"/>
        <v>1.2244446662974828</v>
      </c>
      <c r="AD100" s="20">
        <f t="shared" si="163"/>
        <v>6505012.3009604905</v>
      </c>
      <c r="AE100" s="20">
        <f t="shared" si="164"/>
        <v>2213722.554444667</v>
      </c>
      <c r="AF100" s="21">
        <f t="shared" si="165"/>
        <v>332.09129682473406</v>
      </c>
      <c r="AG100" s="21">
        <f t="shared" si="166"/>
        <v>179.78874583208653</v>
      </c>
      <c r="AH100" s="21">
        <f t="shared" si="167"/>
        <v>253.60790547632536</v>
      </c>
      <c r="AI100" s="25"/>
      <c r="AJ100" s="20">
        <f t="shared" si="168"/>
        <v>10</v>
      </c>
      <c r="AK100" s="20">
        <f t="shared" si="169"/>
        <v>1.7278759594743898E-2</v>
      </c>
      <c r="AL100" s="20">
        <f t="shared" si="170"/>
        <v>1.3788101090755064E-2</v>
      </c>
      <c r="AM100" s="23">
        <f t="shared" si="171"/>
        <v>1.9310116189390492E-2</v>
      </c>
      <c r="AN100" s="44">
        <f t="shared" si="172"/>
        <v>1.0000310745409804</v>
      </c>
      <c r="AO100" s="23">
        <f t="shared" si="173"/>
        <v>7.8037096755840478</v>
      </c>
      <c r="AP100" s="23">
        <f t="shared" si="174"/>
        <v>-6.1243426741468356</v>
      </c>
      <c r="AQ100" s="23">
        <f t="shared" si="175"/>
        <v>-1.2615208318592217</v>
      </c>
      <c r="AR100" s="44">
        <f t="shared" si="176"/>
        <v>1.1624394994024081</v>
      </c>
      <c r="AS100" s="25"/>
      <c r="AT100" s="20">
        <f t="shared" si="177"/>
        <v>0</v>
      </c>
      <c r="AU100" s="20">
        <f t="shared" si="178"/>
        <v>0</v>
      </c>
      <c r="AV100" s="20">
        <f t="shared" si="179"/>
        <v>0</v>
      </c>
      <c r="AX100" s="18"/>
      <c r="AY100" s="18"/>
      <c r="AZ100" s="18"/>
      <c r="BA100" s="125"/>
      <c r="BB100" s="125"/>
      <c r="BC100" s="126"/>
      <c r="BD100" s="122"/>
      <c r="BE100" s="30" t="s">
        <v>120</v>
      </c>
    </row>
    <row r="101" spans="1:57" x14ac:dyDescent="0.4">
      <c r="A101" s="44">
        <v>930</v>
      </c>
      <c r="B101" s="44">
        <v>40.07</v>
      </c>
      <c r="C101" s="20">
        <v>192.75</v>
      </c>
      <c r="D101" s="24">
        <f t="shared" si="142"/>
        <v>843.57371894862695</v>
      </c>
      <c r="E101" s="24">
        <f t="shared" si="143"/>
        <v>-738.03371894862698</v>
      </c>
      <c r="F101" s="24">
        <f t="shared" si="144"/>
        <v>-338.31918942378331</v>
      </c>
      <c r="G101" s="24">
        <f t="shared" si="145"/>
        <v>-0.14457888078543468</v>
      </c>
      <c r="H101" s="20">
        <f t="shared" si="146"/>
        <v>6505006.070810576</v>
      </c>
      <c r="I101" s="20">
        <f t="shared" si="147"/>
        <v>2213721.1854211199</v>
      </c>
      <c r="J101" s="21">
        <f t="shared" si="148"/>
        <v>338.31922031628432</v>
      </c>
      <c r="K101" s="21">
        <f t="shared" si="149"/>
        <v>180.02448504084433</v>
      </c>
      <c r="L101" s="21">
        <f t="shared" si="150"/>
        <v>259.26046857179733</v>
      </c>
      <c r="M101" s="25"/>
      <c r="N101" s="20">
        <f t="shared" si="151"/>
        <v>10</v>
      </c>
      <c r="O101" s="20">
        <f t="shared" si="152"/>
        <v>1.5184364492350623E-2</v>
      </c>
      <c r="P101" s="20">
        <f t="shared" si="153"/>
        <v>1.2566370614359152E-2</v>
      </c>
      <c r="Q101" s="22">
        <f t="shared" si="154"/>
        <v>1.7170158889787679E-2</v>
      </c>
      <c r="R101" s="21">
        <f t="shared" si="155"/>
        <v>1.0000245685873426</v>
      </c>
      <c r="S101" s="20">
        <f t="shared" si="156"/>
        <v>7.7012044385519784</v>
      </c>
      <c r="T101" s="20">
        <f t="shared" si="157"/>
        <v>-6.2301499148094663</v>
      </c>
      <c r="U101" s="20">
        <f t="shared" si="158"/>
        <v>-1.3690235470829175</v>
      </c>
      <c r="V101" s="25"/>
      <c r="W101" s="44">
        <v>930</v>
      </c>
      <c r="X101" s="44">
        <v>40.07</v>
      </c>
      <c r="Y101" s="20">
        <v>192.75</v>
      </c>
      <c r="Z101" s="20">
        <f t="shared" si="159"/>
        <v>843.57371894862695</v>
      </c>
      <c r="AA101" s="20">
        <f t="shared" si="160"/>
        <v>-738.03371894862698</v>
      </c>
      <c r="AB101" s="20">
        <f t="shared" si="161"/>
        <v>-338.31918942378331</v>
      </c>
      <c r="AC101" s="20">
        <f t="shared" si="162"/>
        <v>-0.14457888078543468</v>
      </c>
      <c r="AD101" s="20">
        <f t="shared" si="163"/>
        <v>6505006.070810576</v>
      </c>
      <c r="AE101" s="20">
        <f t="shared" si="164"/>
        <v>2213721.1854211199</v>
      </c>
      <c r="AF101" s="21">
        <f t="shared" si="165"/>
        <v>338.31922031628432</v>
      </c>
      <c r="AG101" s="21">
        <f t="shared" si="166"/>
        <v>180.02448504084433</v>
      </c>
      <c r="AH101" s="21">
        <f t="shared" si="167"/>
        <v>259.26046857179733</v>
      </c>
      <c r="AI101" s="25"/>
      <c r="AJ101" s="20">
        <f t="shared" si="168"/>
        <v>10</v>
      </c>
      <c r="AK101" s="20">
        <f t="shared" si="169"/>
        <v>1.5184364492350623E-2</v>
      </c>
      <c r="AL101" s="20">
        <f t="shared" si="170"/>
        <v>1.2566370614359152E-2</v>
      </c>
      <c r="AM101" s="23">
        <f t="shared" si="171"/>
        <v>1.7170158889787679E-2</v>
      </c>
      <c r="AN101" s="44">
        <f t="shared" si="172"/>
        <v>1.0000245685873426</v>
      </c>
      <c r="AO101" s="23">
        <f t="shared" si="173"/>
        <v>7.7012044385519784</v>
      </c>
      <c r="AP101" s="23">
        <f t="shared" si="174"/>
        <v>-6.2301499148094663</v>
      </c>
      <c r="AQ101" s="23">
        <f t="shared" si="175"/>
        <v>-1.3690235470829175</v>
      </c>
      <c r="AR101" s="44">
        <f t="shared" si="176"/>
        <v>1.086933398534385</v>
      </c>
      <c r="AS101" s="25"/>
      <c r="AT101" s="20">
        <f t="shared" si="177"/>
        <v>0</v>
      </c>
      <c r="AU101" s="20">
        <f t="shared" si="178"/>
        <v>0</v>
      </c>
      <c r="AV101" s="20">
        <f t="shared" si="179"/>
        <v>0</v>
      </c>
      <c r="AX101" s="18"/>
      <c r="AY101" s="18"/>
      <c r="AZ101" s="18"/>
      <c r="BA101" s="125"/>
      <c r="BB101" s="125"/>
      <c r="BC101" s="126"/>
      <c r="BD101" s="122"/>
      <c r="BE101" s="30" t="s">
        <v>120</v>
      </c>
    </row>
    <row r="102" spans="1:57" x14ac:dyDescent="0.4">
      <c r="A102" s="44">
        <v>940</v>
      </c>
      <c r="B102" s="44">
        <v>41.07</v>
      </c>
      <c r="C102" s="20">
        <v>193.53</v>
      </c>
      <c r="D102" s="24">
        <f t="shared" si="142"/>
        <v>851.16979163210601</v>
      </c>
      <c r="E102" s="24">
        <f t="shared" si="143"/>
        <v>-745.62979163210605</v>
      </c>
      <c r="F102" s="24">
        <f t="shared" si="144"/>
        <v>-344.65238199299188</v>
      </c>
      <c r="G102" s="24">
        <f t="shared" si="145"/>
        <v>-1.6234838985278806</v>
      </c>
      <c r="H102" s="20">
        <f t="shared" si="146"/>
        <v>6504999.7376180068</v>
      </c>
      <c r="I102" s="20">
        <f t="shared" si="147"/>
        <v>2213719.706516102</v>
      </c>
      <c r="J102" s="21">
        <f t="shared" si="148"/>
        <v>344.65620567953215</v>
      </c>
      <c r="K102" s="21">
        <f t="shared" si="149"/>
        <v>180.26988958257985</v>
      </c>
      <c r="L102" s="21">
        <f t="shared" si="150"/>
        <v>265.0625973679501</v>
      </c>
      <c r="M102" s="25"/>
      <c r="N102" s="20">
        <f t="shared" si="151"/>
        <v>10</v>
      </c>
      <c r="O102" s="20">
        <f t="shared" si="152"/>
        <v>1.7453292519943295E-2</v>
      </c>
      <c r="P102" s="20">
        <f t="shared" si="153"/>
        <v>1.3613568165555791E-2</v>
      </c>
      <c r="Q102" s="22">
        <f t="shared" si="154"/>
        <v>1.9570358814025468E-2</v>
      </c>
      <c r="R102" s="21">
        <f t="shared" si="155"/>
        <v>1.0000319178011248</v>
      </c>
      <c r="S102" s="20">
        <f t="shared" si="156"/>
        <v>7.5960726834790488</v>
      </c>
      <c r="T102" s="20">
        <f t="shared" si="157"/>
        <v>-6.3331925692085553</v>
      </c>
      <c r="U102" s="20">
        <f t="shared" si="158"/>
        <v>-1.4789050177424459</v>
      </c>
      <c r="V102" s="25"/>
      <c r="W102" s="44">
        <v>940</v>
      </c>
      <c r="X102" s="44">
        <v>41.07</v>
      </c>
      <c r="Y102" s="20">
        <v>193.53</v>
      </c>
      <c r="Z102" s="20">
        <f t="shared" si="159"/>
        <v>851.16979163210601</v>
      </c>
      <c r="AA102" s="20">
        <f t="shared" si="160"/>
        <v>-745.62979163210605</v>
      </c>
      <c r="AB102" s="20">
        <f t="shared" si="161"/>
        <v>-344.65238199299188</v>
      </c>
      <c r="AC102" s="20">
        <f t="shared" si="162"/>
        <v>-1.6234838985278806</v>
      </c>
      <c r="AD102" s="20">
        <f t="shared" si="163"/>
        <v>6504999.7376180068</v>
      </c>
      <c r="AE102" s="20">
        <f t="shared" si="164"/>
        <v>2213719.706516102</v>
      </c>
      <c r="AF102" s="21">
        <f t="shared" si="165"/>
        <v>344.65620567953215</v>
      </c>
      <c r="AG102" s="21">
        <f t="shared" si="166"/>
        <v>180.26988958257985</v>
      </c>
      <c r="AH102" s="21">
        <f t="shared" si="167"/>
        <v>265.0625973679501</v>
      </c>
      <c r="AI102" s="25"/>
      <c r="AJ102" s="20">
        <f t="shared" si="168"/>
        <v>10</v>
      </c>
      <c r="AK102" s="20">
        <f t="shared" si="169"/>
        <v>1.7453292519943295E-2</v>
      </c>
      <c r="AL102" s="20">
        <f t="shared" si="170"/>
        <v>1.3613568165555791E-2</v>
      </c>
      <c r="AM102" s="23">
        <f t="shared" si="171"/>
        <v>1.9570358814025468E-2</v>
      </c>
      <c r="AN102" s="44">
        <f t="shared" si="172"/>
        <v>1.0000319178011248</v>
      </c>
      <c r="AO102" s="23">
        <f t="shared" si="173"/>
        <v>7.5960726834790488</v>
      </c>
      <c r="AP102" s="23">
        <f t="shared" si="174"/>
        <v>-6.3331925692085553</v>
      </c>
      <c r="AQ102" s="23">
        <f t="shared" si="175"/>
        <v>-1.4789050177424459</v>
      </c>
      <c r="AR102" s="44">
        <f t="shared" si="176"/>
        <v>0.94186117495315258</v>
      </c>
      <c r="AS102" s="25"/>
      <c r="AT102" s="20">
        <f t="shared" si="177"/>
        <v>0</v>
      </c>
      <c r="AU102" s="20">
        <f t="shared" si="178"/>
        <v>0</v>
      </c>
      <c r="AV102" s="20">
        <f t="shared" si="179"/>
        <v>0</v>
      </c>
      <c r="AX102" s="18"/>
      <c r="AY102" s="18"/>
      <c r="AZ102" s="18"/>
      <c r="BA102" s="125"/>
      <c r="BB102" s="125"/>
      <c r="BC102" s="126"/>
      <c r="BD102" s="122"/>
      <c r="BE102" s="30" t="s">
        <v>120</v>
      </c>
    </row>
    <row r="103" spans="1:57" x14ac:dyDescent="0.4">
      <c r="A103" s="44">
        <v>950</v>
      </c>
      <c r="B103" s="44">
        <v>41.53</v>
      </c>
      <c r="C103" s="20">
        <v>194.11</v>
      </c>
      <c r="D103" s="24">
        <f t="shared" si="142"/>
        <v>858.68244073529127</v>
      </c>
      <c r="E103" s="24">
        <f t="shared" si="143"/>
        <v>-753.1424407352913</v>
      </c>
      <c r="F103" s="24">
        <f t="shared" si="144"/>
        <v>-351.06122257675901</v>
      </c>
      <c r="G103" s="24">
        <f t="shared" si="145"/>
        <v>-3.2001755986147531</v>
      </c>
      <c r="H103" s="20">
        <f t="shared" si="146"/>
        <v>6504993.3287774231</v>
      </c>
      <c r="I103" s="20">
        <f t="shared" si="147"/>
        <v>2213718.1298244018</v>
      </c>
      <c r="J103" s="21">
        <f t="shared" si="148"/>
        <v>351.07580822516195</v>
      </c>
      <c r="K103" s="21">
        <f t="shared" si="149"/>
        <v>180.52227778293451</v>
      </c>
      <c r="L103" s="21">
        <f t="shared" si="150"/>
        <v>270.98553197309167</v>
      </c>
      <c r="M103" s="25"/>
      <c r="N103" s="20">
        <f t="shared" si="151"/>
        <v>10</v>
      </c>
      <c r="O103" s="20">
        <f t="shared" si="152"/>
        <v>8.0285145591739316E-3</v>
      </c>
      <c r="P103" s="20">
        <f t="shared" si="153"/>
        <v>1.012290966156733E-2</v>
      </c>
      <c r="Q103" s="22">
        <f t="shared" si="154"/>
        <v>1.0444771622328153E-2</v>
      </c>
      <c r="R103" s="21">
        <f t="shared" si="155"/>
        <v>1.0000090912036992</v>
      </c>
      <c r="S103" s="20">
        <f t="shared" si="156"/>
        <v>7.5126491031852582</v>
      </c>
      <c r="T103" s="20">
        <f t="shared" si="157"/>
        <v>-6.4088405837671454</v>
      </c>
      <c r="U103" s="20">
        <f t="shared" si="158"/>
        <v>-1.5766917000868725</v>
      </c>
      <c r="V103" s="25"/>
      <c r="W103" s="44">
        <v>950</v>
      </c>
      <c r="X103" s="44">
        <v>41.53</v>
      </c>
      <c r="Y103" s="20">
        <v>194.11</v>
      </c>
      <c r="Z103" s="20">
        <f t="shared" si="159"/>
        <v>858.68244073529127</v>
      </c>
      <c r="AA103" s="20">
        <f t="shared" si="160"/>
        <v>-753.1424407352913</v>
      </c>
      <c r="AB103" s="20">
        <f t="shared" si="161"/>
        <v>-351.06122257675901</v>
      </c>
      <c r="AC103" s="20">
        <f t="shared" si="162"/>
        <v>-3.2001755986147531</v>
      </c>
      <c r="AD103" s="20">
        <f t="shared" si="163"/>
        <v>6504993.3287774231</v>
      </c>
      <c r="AE103" s="20">
        <f t="shared" si="164"/>
        <v>2213718.1298244018</v>
      </c>
      <c r="AF103" s="21">
        <f t="shared" si="165"/>
        <v>351.07580822516195</v>
      </c>
      <c r="AG103" s="21">
        <f t="shared" si="166"/>
        <v>180.52227778293451</v>
      </c>
      <c r="AH103" s="21">
        <f t="shared" si="167"/>
        <v>270.98553197309167</v>
      </c>
      <c r="AI103" s="25"/>
      <c r="AJ103" s="20">
        <f t="shared" si="168"/>
        <v>10</v>
      </c>
      <c r="AK103" s="20">
        <f t="shared" si="169"/>
        <v>8.0285145591739316E-3</v>
      </c>
      <c r="AL103" s="20">
        <f t="shared" si="170"/>
        <v>1.012290966156733E-2</v>
      </c>
      <c r="AM103" s="23">
        <f t="shared" si="171"/>
        <v>1.0444771622328153E-2</v>
      </c>
      <c r="AN103" s="44">
        <f t="shared" si="172"/>
        <v>1.0000090912036992</v>
      </c>
      <c r="AO103" s="23">
        <f t="shared" si="173"/>
        <v>7.5126491031852582</v>
      </c>
      <c r="AP103" s="23">
        <f t="shared" si="174"/>
        <v>-6.4088405837671454</v>
      </c>
      <c r="AQ103" s="23">
        <f t="shared" si="175"/>
        <v>-1.5766917000868725</v>
      </c>
      <c r="AR103" s="44">
        <f t="shared" si="176"/>
        <v>0.51199912998772645</v>
      </c>
      <c r="AS103" s="25"/>
      <c r="AT103" s="20">
        <f t="shared" si="177"/>
        <v>0</v>
      </c>
      <c r="AU103" s="20">
        <f t="shared" si="178"/>
        <v>0</v>
      </c>
      <c r="AV103" s="20">
        <f t="shared" si="179"/>
        <v>0</v>
      </c>
      <c r="AX103" s="18"/>
      <c r="AY103" s="18"/>
      <c r="AZ103" s="18"/>
      <c r="BA103" s="125"/>
      <c r="BB103" s="125"/>
      <c r="BC103" s="126"/>
      <c r="BD103" s="122"/>
      <c r="BE103" s="30" t="s">
        <v>120</v>
      </c>
    </row>
    <row r="104" spans="1:57" x14ac:dyDescent="0.4">
      <c r="A104" s="44">
        <v>960</v>
      </c>
      <c r="B104" s="44">
        <v>42.26</v>
      </c>
      <c r="C104" s="20">
        <v>195.06</v>
      </c>
      <c r="D104" s="24">
        <f t="shared" si="142"/>
        <v>866.1261646548902</v>
      </c>
      <c r="E104" s="24">
        <f t="shared" si="143"/>
        <v>-760.58616465489024</v>
      </c>
      <c r="F104" s="24">
        <f t="shared" si="144"/>
        <v>-357.52341255257272</v>
      </c>
      <c r="G104" s="24">
        <f t="shared" si="145"/>
        <v>-4.8820497595694476</v>
      </c>
      <c r="H104" s="20">
        <f t="shared" si="146"/>
        <v>6504986.866587447</v>
      </c>
      <c r="I104" s="20">
        <f t="shared" si="147"/>
        <v>2213716.4479502407</v>
      </c>
      <c r="J104" s="21">
        <f t="shared" si="148"/>
        <v>357.5567436548946</v>
      </c>
      <c r="K104" s="21">
        <f t="shared" si="149"/>
        <v>180.78233607296028</v>
      </c>
      <c r="L104" s="21">
        <f t="shared" si="150"/>
        <v>277.01694456615655</v>
      </c>
      <c r="M104" s="25"/>
      <c r="N104" s="20">
        <f t="shared" si="151"/>
        <v>10</v>
      </c>
      <c r="O104" s="20">
        <f t="shared" si="152"/>
        <v>1.2740903539558552E-2</v>
      </c>
      <c r="P104" s="20">
        <f t="shared" si="153"/>
        <v>1.6580627893945932E-2</v>
      </c>
      <c r="Q104" s="22">
        <f t="shared" si="154"/>
        <v>1.6879293390793304E-2</v>
      </c>
      <c r="R104" s="21">
        <f t="shared" si="155"/>
        <v>1.0000237432219174</v>
      </c>
      <c r="S104" s="20">
        <f t="shared" si="156"/>
        <v>7.4437239195989147</v>
      </c>
      <c r="T104" s="20">
        <f t="shared" si="157"/>
        <v>-6.4621899758137253</v>
      </c>
      <c r="U104" s="20">
        <f t="shared" si="158"/>
        <v>-1.6818741609546946</v>
      </c>
      <c r="V104" s="25"/>
      <c r="W104" s="44">
        <v>960</v>
      </c>
      <c r="X104" s="44">
        <v>42.26</v>
      </c>
      <c r="Y104" s="20">
        <v>195.06</v>
      </c>
      <c r="Z104" s="20">
        <f t="shared" si="159"/>
        <v>866.1261646548902</v>
      </c>
      <c r="AA104" s="20">
        <f t="shared" si="160"/>
        <v>-760.58616465489024</v>
      </c>
      <c r="AB104" s="20">
        <f t="shared" si="161"/>
        <v>-357.52341255257272</v>
      </c>
      <c r="AC104" s="20">
        <f t="shared" si="162"/>
        <v>-4.8820497595694476</v>
      </c>
      <c r="AD104" s="20">
        <f t="shared" si="163"/>
        <v>6504986.866587447</v>
      </c>
      <c r="AE104" s="20">
        <f t="shared" si="164"/>
        <v>2213716.4479502407</v>
      </c>
      <c r="AF104" s="21">
        <f t="shared" si="165"/>
        <v>357.5567436548946</v>
      </c>
      <c r="AG104" s="21">
        <f t="shared" si="166"/>
        <v>180.78233607296028</v>
      </c>
      <c r="AH104" s="21">
        <f t="shared" si="167"/>
        <v>277.01694456615655</v>
      </c>
      <c r="AI104" s="25"/>
      <c r="AJ104" s="20">
        <f t="shared" si="168"/>
        <v>10</v>
      </c>
      <c r="AK104" s="20">
        <f t="shared" si="169"/>
        <v>1.2740903539558552E-2</v>
      </c>
      <c r="AL104" s="20">
        <f t="shared" si="170"/>
        <v>1.6580627893945932E-2</v>
      </c>
      <c r="AM104" s="23">
        <f t="shared" si="171"/>
        <v>1.6879293390793304E-2</v>
      </c>
      <c r="AN104" s="44">
        <f t="shared" si="172"/>
        <v>1.0000237432219174</v>
      </c>
      <c r="AO104" s="23">
        <f t="shared" si="173"/>
        <v>7.4437239195989147</v>
      </c>
      <c r="AP104" s="23">
        <f t="shared" si="174"/>
        <v>-6.4621899758137253</v>
      </c>
      <c r="AQ104" s="23">
        <f t="shared" si="175"/>
        <v>-1.6818741609546946</v>
      </c>
      <c r="AR104" s="44">
        <f t="shared" si="176"/>
        <v>1.0884371023738402</v>
      </c>
      <c r="AS104" s="25"/>
      <c r="AT104" s="20">
        <f t="shared" si="177"/>
        <v>0</v>
      </c>
      <c r="AU104" s="20">
        <f t="shared" si="178"/>
        <v>0</v>
      </c>
      <c r="AV104" s="20">
        <f t="shared" si="179"/>
        <v>0</v>
      </c>
      <c r="AX104" s="18"/>
      <c r="AY104" s="18"/>
      <c r="AZ104" s="18"/>
      <c r="BA104" s="125"/>
      <c r="BB104" s="125"/>
      <c r="BC104" s="126"/>
      <c r="BD104" s="122"/>
      <c r="BE104" s="30" t="s">
        <v>120</v>
      </c>
    </row>
    <row r="105" spans="1:57" x14ac:dyDescent="0.4">
      <c r="A105" s="44">
        <v>970</v>
      </c>
      <c r="B105" s="44">
        <v>43.15</v>
      </c>
      <c r="C105" s="20">
        <v>195.53</v>
      </c>
      <c r="D105" s="24">
        <f t="shared" si="142"/>
        <v>873.47466384625875</v>
      </c>
      <c r="E105" s="24">
        <f t="shared" si="143"/>
        <v>-767.93466384625879</v>
      </c>
      <c r="F105" s="24">
        <f t="shared" si="144"/>
        <v>-364.06526101233476</v>
      </c>
      <c r="G105" s="24">
        <f t="shared" si="145"/>
        <v>-6.6713260775284136</v>
      </c>
      <c r="H105" s="20">
        <f t="shared" si="146"/>
        <v>6504980.3247389868</v>
      </c>
      <c r="I105" s="20">
        <f t="shared" si="147"/>
        <v>2213714.6586739225</v>
      </c>
      <c r="J105" s="21">
        <f t="shared" si="148"/>
        <v>364.12638035112496</v>
      </c>
      <c r="K105" s="21">
        <f t="shared" si="149"/>
        <v>181.0498009388437</v>
      </c>
      <c r="L105" s="21">
        <f t="shared" si="150"/>
        <v>283.17841587397339</v>
      </c>
      <c r="M105" s="25"/>
      <c r="N105" s="20">
        <f t="shared" si="151"/>
        <v>10</v>
      </c>
      <c r="O105" s="20">
        <f t="shared" si="152"/>
        <v>1.5533430342749543E-2</v>
      </c>
      <c r="P105" s="20">
        <f t="shared" si="153"/>
        <v>8.2030474843733294E-3</v>
      </c>
      <c r="Q105" s="22">
        <f t="shared" si="154"/>
        <v>1.6499609240793411E-2</v>
      </c>
      <c r="R105" s="21">
        <f t="shared" si="155"/>
        <v>1.0000226870430504</v>
      </c>
      <c r="S105" s="20">
        <f t="shared" si="156"/>
        <v>7.3484991913685827</v>
      </c>
      <c r="T105" s="20">
        <f t="shared" si="157"/>
        <v>-6.5418484597620283</v>
      </c>
      <c r="U105" s="20">
        <f t="shared" si="158"/>
        <v>-1.7892763179589657</v>
      </c>
      <c r="V105" s="25"/>
      <c r="W105" s="44">
        <v>970</v>
      </c>
      <c r="X105" s="44">
        <v>43.15</v>
      </c>
      <c r="Y105" s="20">
        <v>195.53</v>
      </c>
      <c r="Z105" s="20">
        <f t="shared" si="159"/>
        <v>873.47466384625875</v>
      </c>
      <c r="AA105" s="20">
        <f t="shared" si="160"/>
        <v>-767.93466384625879</v>
      </c>
      <c r="AB105" s="20">
        <f t="shared" si="161"/>
        <v>-364.06526101233476</v>
      </c>
      <c r="AC105" s="20">
        <f t="shared" si="162"/>
        <v>-6.6713260775284136</v>
      </c>
      <c r="AD105" s="20">
        <f t="shared" si="163"/>
        <v>6504980.3247389868</v>
      </c>
      <c r="AE105" s="20">
        <f t="shared" si="164"/>
        <v>2213714.6586739225</v>
      </c>
      <c r="AF105" s="21">
        <f t="shared" si="165"/>
        <v>364.12638035112496</v>
      </c>
      <c r="AG105" s="21">
        <f t="shared" si="166"/>
        <v>181.0498009388437</v>
      </c>
      <c r="AH105" s="21">
        <f t="shared" si="167"/>
        <v>283.17841587397339</v>
      </c>
      <c r="AI105" s="25"/>
      <c r="AJ105" s="20">
        <f t="shared" si="168"/>
        <v>10</v>
      </c>
      <c r="AK105" s="20">
        <f t="shared" si="169"/>
        <v>1.5533430342749543E-2</v>
      </c>
      <c r="AL105" s="20">
        <f t="shared" si="170"/>
        <v>8.2030474843733294E-3</v>
      </c>
      <c r="AM105" s="23">
        <f t="shared" si="171"/>
        <v>1.6499609240793411E-2</v>
      </c>
      <c r="AN105" s="44">
        <f t="shared" si="172"/>
        <v>1.0000226870430504</v>
      </c>
      <c r="AO105" s="23">
        <f t="shared" si="173"/>
        <v>7.3484991913685827</v>
      </c>
      <c r="AP105" s="23">
        <f t="shared" si="174"/>
        <v>-6.5418484597620283</v>
      </c>
      <c r="AQ105" s="23">
        <f t="shared" si="175"/>
        <v>-1.7892763179589657</v>
      </c>
      <c r="AR105" s="44">
        <f t="shared" si="176"/>
        <v>0.98997224598958522</v>
      </c>
      <c r="AS105" s="25"/>
      <c r="AT105" s="20">
        <f t="shared" si="177"/>
        <v>0</v>
      </c>
      <c r="AU105" s="20">
        <f t="shared" si="178"/>
        <v>0</v>
      </c>
      <c r="AV105" s="20">
        <f t="shared" si="179"/>
        <v>0</v>
      </c>
      <c r="AX105" s="18"/>
      <c r="AY105" s="18"/>
      <c r="AZ105" s="18"/>
      <c r="BA105" s="125"/>
      <c r="BB105" s="125"/>
      <c r="BC105" s="126"/>
      <c r="BD105" s="122"/>
      <c r="BE105" s="30" t="s">
        <v>120</v>
      </c>
    </row>
    <row r="106" spans="1:57" x14ac:dyDescent="0.4">
      <c r="A106" s="44">
        <v>980</v>
      </c>
      <c r="B106" s="44">
        <v>44.6</v>
      </c>
      <c r="C106" s="20">
        <v>195.86</v>
      </c>
      <c r="D106" s="24">
        <f t="shared" si="142"/>
        <v>880.68301702037252</v>
      </c>
      <c r="E106" s="24">
        <f t="shared" si="143"/>
        <v>-775.14301702037255</v>
      </c>
      <c r="F106" s="24">
        <f t="shared" si="144"/>
        <v>-370.73745156262095</v>
      </c>
      <c r="G106" s="24">
        <f t="shared" si="145"/>
        <v>-8.5464388696492666</v>
      </c>
      <c r="H106" s="20">
        <f t="shared" si="146"/>
        <v>6504973.6525484361</v>
      </c>
      <c r="I106" s="20">
        <f t="shared" si="147"/>
        <v>2213712.7835611305</v>
      </c>
      <c r="J106" s="21">
        <f t="shared" si="148"/>
        <v>370.83594702846619</v>
      </c>
      <c r="K106" s="21">
        <f t="shared" si="149"/>
        <v>181.32057919090704</v>
      </c>
      <c r="L106" s="21">
        <f t="shared" si="150"/>
        <v>289.4949096379911</v>
      </c>
      <c r="M106" s="25"/>
      <c r="N106" s="20">
        <f t="shared" si="151"/>
        <v>10</v>
      </c>
      <c r="O106" s="20">
        <f t="shared" si="152"/>
        <v>2.5307274153917828E-2</v>
      </c>
      <c r="P106" s="20">
        <f t="shared" si="153"/>
        <v>5.7595865315815059E-3</v>
      </c>
      <c r="Q106" s="22">
        <f t="shared" si="154"/>
        <v>2.5620104026934376E-2</v>
      </c>
      <c r="R106" s="21">
        <f t="shared" si="155"/>
        <v>1.0000547027348301</v>
      </c>
      <c r="S106" s="20">
        <f t="shared" si="156"/>
        <v>7.2083531741137206</v>
      </c>
      <c r="T106" s="20">
        <f t="shared" si="157"/>
        <v>-6.672190550286186</v>
      </c>
      <c r="U106" s="20">
        <f t="shared" si="158"/>
        <v>-1.8751127921208526</v>
      </c>
      <c r="V106" s="25"/>
      <c r="W106" s="44">
        <v>980</v>
      </c>
      <c r="X106" s="44">
        <v>44.6</v>
      </c>
      <c r="Y106" s="20">
        <v>195.86</v>
      </c>
      <c r="Z106" s="20">
        <f t="shared" si="159"/>
        <v>880.68301702037252</v>
      </c>
      <c r="AA106" s="20">
        <f t="shared" si="160"/>
        <v>-775.14301702037255</v>
      </c>
      <c r="AB106" s="20">
        <f t="shared" si="161"/>
        <v>-370.73745156262095</v>
      </c>
      <c r="AC106" s="20">
        <f t="shared" si="162"/>
        <v>-8.5464388696492666</v>
      </c>
      <c r="AD106" s="20">
        <f t="shared" si="163"/>
        <v>6504973.6525484361</v>
      </c>
      <c r="AE106" s="20">
        <f t="shared" si="164"/>
        <v>2213712.7835611305</v>
      </c>
      <c r="AF106" s="21">
        <f t="shared" si="165"/>
        <v>370.83594702846619</v>
      </c>
      <c r="AG106" s="21">
        <f t="shared" si="166"/>
        <v>181.32057919090704</v>
      </c>
      <c r="AH106" s="21">
        <f t="shared" si="167"/>
        <v>289.4949096379911</v>
      </c>
      <c r="AI106" s="25"/>
      <c r="AJ106" s="20">
        <f t="shared" si="168"/>
        <v>10</v>
      </c>
      <c r="AK106" s="20">
        <f t="shared" si="169"/>
        <v>2.5307274153917828E-2</v>
      </c>
      <c r="AL106" s="20">
        <f t="shared" si="170"/>
        <v>5.7595865315815059E-3</v>
      </c>
      <c r="AM106" s="23">
        <f t="shared" si="171"/>
        <v>2.5620104026934376E-2</v>
      </c>
      <c r="AN106" s="44">
        <f t="shared" si="172"/>
        <v>1.0000547027348301</v>
      </c>
      <c r="AO106" s="23">
        <f t="shared" si="173"/>
        <v>7.2083531741137206</v>
      </c>
      <c r="AP106" s="23">
        <f t="shared" si="174"/>
        <v>-6.672190550286186</v>
      </c>
      <c r="AQ106" s="23">
        <f t="shared" si="175"/>
        <v>-1.8751127921208526</v>
      </c>
      <c r="AR106" s="44">
        <f t="shared" si="176"/>
        <v>1.4264761195818192</v>
      </c>
      <c r="AS106" s="25"/>
      <c r="AT106" s="20">
        <f t="shared" si="177"/>
        <v>0</v>
      </c>
      <c r="AU106" s="20">
        <f t="shared" si="178"/>
        <v>0</v>
      </c>
      <c r="AV106" s="20">
        <f t="shared" si="179"/>
        <v>0</v>
      </c>
      <c r="AX106" s="18"/>
      <c r="AY106" s="18"/>
      <c r="AZ106" s="18"/>
      <c r="BA106" s="125"/>
      <c r="BB106" s="125"/>
      <c r="BC106" s="126"/>
      <c r="BD106" s="122"/>
      <c r="BE106" s="30" t="s">
        <v>120</v>
      </c>
    </row>
    <row r="107" spans="1:57" x14ac:dyDescent="0.4">
      <c r="A107" s="44">
        <v>990</v>
      </c>
      <c r="B107" s="44">
        <v>46.1</v>
      </c>
      <c r="C107" s="20">
        <v>196.18</v>
      </c>
      <c r="D107" s="24">
        <f t="shared" si="142"/>
        <v>887.71056702362273</v>
      </c>
      <c r="E107" s="24">
        <f t="shared" si="143"/>
        <v>-782.17056702362277</v>
      </c>
      <c r="F107" s="24">
        <f t="shared" si="144"/>
        <v>-377.57502378390711</v>
      </c>
      <c r="G107" s="24">
        <f t="shared" si="145"/>
        <v>-10.509931701873914</v>
      </c>
      <c r="H107" s="20">
        <f t="shared" si="146"/>
        <v>6504966.8149762144</v>
      </c>
      <c r="I107" s="20">
        <f t="shared" si="147"/>
        <v>2213710.8200682984</v>
      </c>
      <c r="J107" s="21">
        <f t="shared" si="148"/>
        <v>377.72126925789615</v>
      </c>
      <c r="K107" s="21">
        <f t="shared" si="149"/>
        <v>181.59443618050986</v>
      </c>
      <c r="L107" s="21">
        <f t="shared" si="150"/>
        <v>295.99490270679439</v>
      </c>
      <c r="M107" s="25"/>
      <c r="N107" s="20">
        <f t="shared" si="151"/>
        <v>10</v>
      </c>
      <c r="O107" s="20">
        <f t="shared" si="152"/>
        <v>2.6179938779914945E-2</v>
      </c>
      <c r="P107" s="20">
        <f t="shared" si="153"/>
        <v>5.5850536063817352E-3</v>
      </c>
      <c r="Q107" s="22">
        <f t="shared" si="154"/>
        <v>2.6479663629361605E-2</v>
      </c>
      <c r="R107" s="21">
        <f t="shared" si="155"/>
        <v>1.0000584351461426</v>
      </c>
      <c r="S107" s="20">
        <f t="shared" si="156"/>
        <v>7.0275500032501759</v>
      </c>
      <c r="T107" s="20">
        <f t="shared" si="157"/>
        <v>-6.8375722212861447</v>
      </c>
      <c r="U107" s="20">
        <f t="shared" si="158"/>
        <v>-1.9634928322246468</v>
      </c>
      <c r="V107" s="25"/>
      <c r="W107" s="44">
        <v>990</v>
      </c>
      <c r="X107" s="44">
        <v>46.1</v>
      </c>
      <c r="Y107" s="20">
        <v>196.18</v>
      </c>
      <c r="Z107" s="20">
        <f t="shared" si="159"/>
        <v>887.71056702362273</v>
      </c>
      <c r="AA107" s="20">
        <f t="shared" si="160"/>
        <v>-782.17056702362277</v>
      </c>
      <c r="AB107" s="20">
        <f t="shared" si="161"/>
        <v>-377.57502378390711</v>
      </c>
      <c r="AC107" s="20">
        <f t="shared" si="162"/>
        <v>-10.509931701873914</v>
      </c>
      <c r="AD107" s="20">
        <f t="shared" si="163"/>
        <v>6504966.8149762144</v>
      </c>
      <c r="AE107" s="20">
        <f t="shared" si="164"/>
        <v>2213710.8200682984</v>
      </c>
      <c r="AF107" s="21">
        <f t="shared" si="165"/>
        <v>377.72126925789615</v>
      </c>
      <c r="AG107" s="21">
        <f t="shared" si="166"/>
        <v>181.59443618050986</v>
      </c>
      <c r="AH107" s="21">
        <f t="shared" si="167"/>
        <v>295.99490270679439</v>
      </c>
      <c r="AI107" s="25"/>
      <c r="AJ107" s="20">
        <f t="shared" si="168"/>
        <v>10</v>
      </c>
      <c r="AK107" s="20">
        <f t="shared" si="169"/>
        <v>2.6179938779914945E-2</v>
      </c>
      <c r="AL107" s="20">
        <f t="shared" si="170"/>
        <v>5.5850536063817352E-3</v>
      </c>
      <c r="AM107" s="23">
        <f t="shared" si="171"/>
        <v>2.6479663629361605E-2</v>
      </c>
      <c r="AN107" s="44">
        <f t="shared" si="172"/>
        <v>1.0000584351461426</v>
      </c>
      <c r="AO107" s="23">
        <f t="shared" si="173"/>
        <v>7.0275500032501759</v>
      </c>
      <c r="AP107" s="23">
        <f t="shared" si="174"/>
        <v>-6.8375722212861447</v>
      </c>
      <c r="AQ107" s="23">
        <f t="shared" si="175"/>
        <v>-1.9634928322246468</v>
      </c>
      <c r="AR107" s="44">
        <f t="shared" si="176"/>
        <v>1.5253686401805251</v>
      </c>
      <c r="AS107" s="25"/>
      <c r="AT107" s="20">
        <f t="shared" si="177"/>
        <v>0</v>
      </c>
      <c r="AU107" s="20">
        <f t="shared" si="178"/>
        <v>0</v>
      </c>
      <c r="AV107" s="20">
        <f t="shared" si="179"/>
        <v>0</v>
      </c>
      <c r="AX107" s="18"/>
      <c r="AY107" s="18"/>
      <c r="AZ107" s="18"/>
      <c r="BA107" s="125"/>
      <c r="BB107" s="125"/>
      <c r="BC107" s="126"/>
      <c r="BD107" s="122"/>
      <c r="BE107" s="30" t="s">
        <v>120</v>
      </c>
    </row>
    <row r="108" spans="1:57" x14ac:dyDescent="0.4">
      <c r="A108" s="44">
        <v>1000</v>
      </c>
      <c r="B108" s="44">
        <v>47.05</v>
      </c>
      <c r="C108" s="20">
        <v>196.59</v>
      </c>
      <c r="D108" s="24">
        <f t="shared" si="142"/>
        <v>894.58454848780411</v>
      </c>
      <c r="E108" s="24">
        <f t="shared" si="143"/>
        <v>-789.04454848780415</v>
      </c>
      <c r="F108" s="24">
        <f t="shared" si="144"/>
        <v>-384.54264981635089</v>
      </c>
      <c r="G108" s="24">
        <f t="shared" si="145"/>
        <v>-12.558846118536703</v>
      </c>
      <c r="H108" s="20">
        <f t="shared" si="146"/>
        <v>6504959.847350182</v>
      </c>
      <c r="I108" s="20">
        <f t="shared" si="147"/>
        <v>2213708.7711538817</v>
      </c>
      <c r="J108" s="21">
        <f t="shared" si="148"/>
        <v>384.747675943091</v>
      </c>
      <c r="K108" s="21">
        <f t="shared" si="149"/>
        <v>181.8705680791108</v>
      </c>
      <c r="L108" s="21">
        <f t="shared" si="150"/>
        <v>302.649430711018</v>
      </c>
      <c r="M108" s="25"/>
      <c r="N108" s="20">
        <f t="shared" si="151"/>
        <v>10</v>
      </c>
      <c r="O108" s="20">
        <f t="shared" si="152"/>
        <v>1.6580627893946057E-2</v>
      </c>
      <c r="P108" s="20">
        <f t="shared" si="153"/>
        <v>7.1558499331766919E-3</v>
      </c>
      <c r="Q108" s="22">
        <f t="shared" si="154"/>
        <v>1.7375985550087236E-2</v>
      </c>
      <c r="R108" s="21">
        <f t="shared" si="155"/>
        <v>1.0000251611658317</v>
      </c>
      <c r="S108" s="20">
        <f t="shared" si="156"/>
        <v>6.8739814641814094</v>
      </c>
      <c r="T108" s="20">
        <f t="shared" si="157"/>
        <v>-6.9676260324437775</v>
      </c>
      <c r="U108" s="20">
        <f t="shared" si="158"/>
        <v>-2.0489144166627891</v>
      </c>
      <c r="V108" s="25"/>
      <c r="W108" s="44">
        <v>1000</v>
      </c>
      <c r="X108" s="44">
        <v>47.05</v>
      </c>
      <c r="Y108" s="20">
        <v>196.59</v>
      </c>
      <c r="Z108" s="20">
        <f t="shared" si="159"/>
        <v>894.58454848780411</v>
      </c>
      <c r="AA108" s="20">
        <f t="shared" si="160"/>
        <v>-789.04454848780415</v>
      </c>
      <c r="AB108" s="20">
        <f t="shared" si="161"/>
        <v>-384.54264981635089</v>
      </c>
      <c r="AC108" s="20">
        <f t="shared" si="162"/>
        <v>-12.558846118536703</v>
      </c>
      <c r="AD108" s="20">
        <f t="shared" si="163"/>
        <v>6504959.847350182</v>
      </c>
      <c r="AE108" s="20">
        <f t="shared" si="164"/>
        <v>2213708.7711538817</v>
      </c>
      <c r="AF108" s="21">
        <f t="shared" si="165"/>
        <v>384.747675943091</v>
      </c>
      <c r="AG108" s="21">
        <f t="shared" si="166"/>
        <v>181.8705680791108</v>
      </c>
      <c r="AH108" s="21">
        <f t="shared" si="167"/>
        <v>302.649430711018</v>
      </c>
      <c r="AI108" s="25"/>
      <c r="AJ108" s="20">
        <f t="shared" si="168"/>
        <v>10</v>
      </c>
      <c r="AK108" s="20">
        <f t="shared" si="169"/>
        <v>1.6580627893946057E-2</v>
      </c>
      <c r="AL108" s="20">
        <f t="shared" si="170"/>
        <v>7.1558499331766919E-3</v>
      </c>
      <c r="AM108" s="23">
        <f t="shared" si="171"/>
        <v>1.7375985550087236E-2</v>
      </c>
      <c r="AN108" s="44">
        <f t="shared" si="172"/>
        <v>1.0000251611658317</v>
      </c>
      <c r="AO108" s="23">
        <f t="shared" si="173"/>
        <v>6.8739814641814094</v>
      </c>
      <c r="AP108" s="23">
        <f t="shared" si="174"/>
        <v>-6.9676260324437775</v>
      </c>
      <c r="AQ108" s="23">
        <f t="shared" si="175"/>
        <v>-2.0489144166627891</v>
      </c>
      <c r="AR108" s="44">
        <f t="shared" si="176"/>
        <v>0.95649844606428125</v>
      </c>
      <c r="AS108" s="25"/>
      <c r="AT108" s="20">
        <f t="shared" si="177"/>
        <v>0</v>
      </c>
      <c r="AU108" s="20">
        <f t="shared" si="178"/>
        <v>0</v>
      </c>
      <c r="AV108" s="20">
        <f t="shared" si="179"/>
        <v>0</v>
      </c>
      <c r="AX108" s="18"/>
      <c r="AY108" s="18"/>
      <c r="AZ108" s="18"/>
      <c r="BA108" s="125"/>
      <c r="BB108" s="125"/>
      <c r="BC108" s="126"/>
      <c r="BD108" s="122"/>
      <c r="BE108" s="30" t="s">
        <v>120</v>
      </c>
    </row>
    <row r="109" spans="1:57" x14ac:dyDescent="0.4">
      <c r="A109" s="44">
        <v>1010</v>
      </c>
      <c r="B109" s="44">
        <v>47.43</v>
      </c>
      <c r="C109" s="20">
        <v>196.54</v>
      </c>
      <c r="D109" s="24">
        <f t="shared" si="142"/>
        <v>901.37382526327565</v>
      </c>
      <c r="E109" s="24">
        <f t="shared" si="143"/>
        <v>-795.83382526327568</v>
      </c>
      <c r="F109" s="24">
        <f t="shared" si="144"/>
        <v>-391.57996220459995</v>
      </c>
      <c r="G109" s="24">
        <f t="shared" si="145"/>
        <v>-14.652069766306621</v>
      </c>
      <c r="H109" s="20">
        <f t="shared" si="146"/>
        <v>6504952.8100377936</v>
      </c>
      <c r="I109" s="20">
        <f t="shared" si="147"/>
        <v>2213706.677930234</v>
      </c>
      <c r="J109" s="21">
        <f t="shared" si="148"/>
        <v>391.85399059929534</v>
      </c>
      <c r="K109" s="21">
        <f t="shared" si="149"/>
        <v>182.14288363778326</v>
      </c>
      <c r="L109" s="21">
        <f t="shared" si="150"/>
        <v>309.38582298561789</v>
      </c>
      <c r="M109" s="25"/>
      <c r="N109" s="20">
        <f t="shared" si="151"/>
        <v>10</v>
      </c>
      <c r="O109" s="20">
        <f t="shared" si="152"/>
        <v>6.6322511575784967E-3</v>
      </c>
      <c r="P109" s="20">
        <f t="shared" si="153"/>
        <v>-8.726646259973632E-4</v>
      </c>
      <c r="Q109" s="22">
        <f t="shared" si="154"/>
        <v>6.6631272175770029E-3</v>
      </c>
      <c r="R109" s="21">
        <f t="shared" si="155"/>
        <v>1.0000036997884525</v>
      </c>
      <c r="S109" s="20">
        <f t="shared" si="156"/>
        <v>6.7892767754715875</v>
      </c>
      <c r="T109" s="20">
        <f t="shared" si="157"/>
        <v>-7.0373123882490676</v>
      </c>
      <c r="U109" s="20">
        <f t="shared" si="158"/>
        <v>-2.0932236477699169</v>
      </c>
      <c r="V109" s="25"/>
      <c r="W109" s="44">
        <v>1010</v>
      </c>
      <c r="X109" s="44">
        <v>47.43</v>
      </c>
      <c r="Y109" s="20">
        <v>196.54</v>
      </c>
      <c r="Z109" s="20">
        <f t="shared" si="159"/>
        <v>901.37382526327565</v>
      </c>
      <c r="AA109" s="20">
        <f t="shared" si="160"/>
        <v>-795.83382526327568</v>
      </c>
      <c r="AB109" s="20">
        <f t="shared" si="161"/>
        <v>-391.57996220459995</v>
      </c>
      <c r="AC109" s="20">
        <f t="shared" si="162"/>
        <v>-14.652069766306621</v>
      </c>
      <c r="AD109" s="20">
        <f t="shared" si="163"/>
        <v>6504952.8100377936</v>
      </c>
      <c r="AE109" s="20">
        <f t="shared" si="164"/>
        <v>2213706.677930234</v>
      </c>
      <c r="AF109" s="21">
        <f t="shared" si="165"/>
        <v>391.85399059929534</v>
      </c>
      <c r="AG109" s="21">
        <f t="shared" si="166"/>
        <v>182.14288363778326</v>
      </c>
      <c r="AH109" s="21">
        <f t="shared" si="167"/>
        <v>309.38582298561789</v>
      </c>
      <c r="AI109" s="25"/>
      <c r="AJ109" s="20">
        <f t="shared" si="168"/>
        <v>10</v>
      </c>
      <c r="AK109" s="20">
        <f t="shared" si="169"/>
        <v>6.6322511575784967E-3</v>
      </c>
      <c r="AL109" s="20">
        <f t="shared" si="170"/>
        <v>-8.726646259973632E-4</v>
      </c>
      <c r="AM109" s="23">
        <f t="shared" si="171"/>
        <v>6.6631272175770029E-3</v>
      </c>
      <c r="AN109" s="44">
        <f t="shared" si="172"/>
        <v>1.0000036997884525</v>
      </c>
      <c r="AO109" s="23">
        <f t="shared" si="173"/>
        <v>6.7892767754715875</v>
      </c>
      <c r="AP109" s="23">
        <f t="shared" si="174"/>
        <v>-7.0373123882490676</v>
      </c>
      <c r="AQ109" s="23">
        <f t="shared" si="175"/>
        <v>-2.0932236477699169</v>
      </c>
      <c r="AR109" s="44">
        <f t="shared" si="176"/>
        <v>0.37992502211139279</v>
      </c>
      <c r="AS109" s="25"/>
      <c r="AT109" s="20">
        <f t="shared" si="177"/>
        <v>0</v>
      </c>
      <c r="AU109" s="20">
        <f t="shared" si="178"/>
        <v>0</v>
      </c>
      <c r="AV109" s="20">
        <f t="shared" si="179"/>
        <v>0</v>
      </c>
      <c r="AX109" s="18"/>
      <c r="AY109" s="18"/>
      <c r="AZ109" s="18"/>
      <c r="BA109" s="125"/>
      <c r="BB109" s="125"/>
      <c r="BC109" s="126"/>
      <c r="BD109" s="122"/>
      <c r="BE109" s="30" t="s">
        <v>120</v>
      </c>
    </row>
    <row r="110" spans="1:57" x14ac:dyDescent="0.4">
      <c r="A110" s="44">
        <v>1020</v>
      </c>
      <c r="B110" s="44">
        <v>47.64</v>
      </c>
      <c r="C110" s="20">
        <v>196.81</v>
      </c>
      <c r="D110" s="24">
        <f t="shared" si="142"/>
        <v>908.1252253281998</v>
      </c>
      <c r="E110" s="24">
        <f t="shared" si="143"/>
        <v>-802.58522532819984</v>
      </c>
      <c r="F110" s="24">
        <f t="shared" si="144"/>
        <v>-398.64662140714989</v>
      </c>
      <c r="G110" s="24">
        <f t="shared" si="145"/>
        <v>-16.768839056442665</v>
      </c>
      <c r="H110" s="20">
        <f t="shared" si="146"/>
        <v>6504945.7433785908</v>
      </c>
      <c r="I110" s="20">
        <f t="shared" si="147"/>
        <v>2213704.5611609439</v>
      </c>
      <c r="J110" s="21">
        <f t="shared" si="148"/>
        <v>398.99915128059655</v>
      </c>
      <c r="K110" s="21">
        <f t="shared" si="149"/>
        <v>182.40869376378839</v>
      </c>
      <c r="L110" s="21">
        <f t="shared" si="150"/>
        <v>316.1598310714113</v>
      </c>
      <c r="M110" s="25"/>
      <c r="N110" s="20">
        <f t="shared" si="151"/>
        <v>10</v>
      </c>
      <c r="O110" s="20">
        <f t="shared" si="152"/>
        <v>3.6651914291881069E-3</v>
      </c>
      <c r="P110" s="20">
        <f t="shared" si="153"/>
        <v>4.7123889803848684E-3</v>
      </c>
      <c r="Q110" s="22">
        <f t="shared" si="154"/>
        <v>5.05154482693837E-3</v>
      </c>
      <c r="R110" s="21">
        <f t="shared" si="155"/>
        <v>1.0000021265141879</v>
      </c>
      <c r="S110" s="20">
        <f t="shared" si="156"/>
        <v>6.7514000649241561</v>
      </c>
      <c r="T110" s="20">
        <f t="shared" si="157"/>
        <v>-7.0666592025499373</v>
      </c>
      <c r="U110" s="20">
        <f t="shared" si="158"/>
        <v>-2.1167692901360455</v>
      </c>
      <c r="V110" s="25"/>
      <c r="W110" s="44">
        <v>1020</v>
      </c>
      <c r="X110" s="44">
        <v>47.64</v>
      </c>
      <c r="Y110" s="20">
        <v>196.81</v>
      </c>
      <c r="Z110" s="20">
        <f t="shared" si="159"/>
        <v>908.1252253281998</v>
      </c>
      <c r="AA110" s="20">
        <f t="shared" si="160"/>
        <v>-802.58522532819984</v>
      </c>
      <c r="AB110" s="20">
        <f t="shared" si="161"/>
        <v>-398.64662140714989</v>
      </c>
      <c r="AC110" s="20">
        <f t="shared" si="162"/>
        <v>-16.768839056442665</v>
      </c>
      <c r="AD110" s="20">
        <f t="shared" si="163"/>
        <v>6504945.7433785908</v>
      </c>
      <c r="AE110" s="20">
        <f t="shared" si="164"/>
        <v>2213704.5611609439</v>
      </c>
      <c r="AF110" s="21">
        <f t="shared" si="165"/>
        <v>398.99915128059655</v>
      </c>
      <c r="AG110" s="21">
        <f t="shared" si="166"/>
        <v>182.40869376378839</v>
      </c>
      <c r="AH110" s="21">
        <f t="shared" si="167"/>
        <v>316.1598310714113</v>
      </c>
      <c r="AI110" s="25"/>
      <c r="AJ110" s="20">
        <f t="shared" si="168"/>
        <v>10</v>
      </c>
      <c r="AK110" s="20">
        <f t="shared" si="169"/>
        <v>3.6651914291881069E-3</v>
      </c>
      <c r="AL110" s="20">
        <f t="shared" si="170"/>
        <v>4.7123889803848684E-3</v>
      </c>
      <c r="AM110" s="23">
        <f t="shared" si="171"/>
        <v>5.05154482693837E-3</v>
      </c>
      <c r="AN110" s="44">
        <f t="shared" si="172"/>
        <v>1.0000021265141879</v>
      </c>
      <c r="AO110" s="23">
        <f t="shared" si="173"/>
        <v>6.7514000649241561</v>
      </c>
      <c r="AP110" s="23">
        <f t="shared" si="174"/>
        <v>-7.0666592025499373</v>
      </c>
      <c r="AQ110" s="23">
        <f t="shared" si="175"/>
        <v>-2.1167692901360455</v>
      </c>
      <c r="AR110" s="44">
        <f t="shared" si="176"/>
        <v>0.2345868163169626</v>
      </c>
      <c r="AS110" s="25"/>
      <c r="AT110" s="20">
        <f t="shared" si="177"/>
        <v>0</v>
      </c>
      <c r="AU110" s="20">
        <f t="shared" si="178"/>
        <v>0</v>
      </c>
      <c r="AV110" s="20">
        <f t="shared" si="179"/>
        <v>0</v>
      </c>
      <c r="AX110" s="18"/>
      <c r="AY110" s="18"/>
      <c r="AZ110" s="18"/>
      <c r="BA110" s="125"/>
      <c r="BB110" s="125"/>
      <c r="BC110" s="126"/>
      <c r="BD110" s="122"/>
      <c r="BE110" s="30" t="s">
        <v>120</v>
      </c>
    </row>
    <row r="111" spans="1:57" x14ac:dyDescent="0.4">
      <c r="A111" s="44">
        <v>1030</v>
      </c>
      <c r="B111" s="44">
        <v>47.79</v>
      </c>
      <c r="C111" s="20">
        <v>196.56</v>
      </c>
      <c r="D111" s="24">
        <f t="shared" si="142"/>
        <v>914.8534178039356</v>
      </c>
      <c r="E111" s="24">
        <f t="shared" si="143"/>
        <v>-809.31341780393564</v>
      </c>
      <c r="F111" s="24">
        <f t="shared" si="144"/>
        <v>-405.73321090092293</v>
      </c>
      <c r="G111" s="24">
        <f t="shared" si="145"/>
        <v>-18.892875639595903</v>
      </c>
      <c r="H111" s="20">
        <f t="shared" si="146"/>
        <v>6504938.656789097</v>
      </c>
      <c r="I111" s="20">
        <f t="shared" si="147"/>
        <v>2213702.4371243608</v>
      </c>
      <c r="J111" s="21">
        <f t="shared" si="148"/>
        <v>406.17284396904978</v>
      </c>
      <c r="K111" s="21">
        <f t="shared" si="149"/>
        <v>182.66603928426616</v>
      </c>
      <c r="L111" s="21">
        <f t="shared" si="150"/>
        <v>322.95377797195323</v>
      </c>
      <c r="M111" s="25"/>
      <c r="N111" s="20">
        <f t="shared" si="151"/>
        <v>10</v>
      </c>
      <c r="O111" s="20">
        <f t="shared" si="152"/>
        <v>2.6179938779914693E-3</v>
      </c>
      <c r="P111" s="20">
        <f t="shared" si="153"/>
        <v>-4.3633231299858239E-3</v>
      </c>
      <c r="Q111" s="22">
        <f t="shared" si="154"/>
        <v>4.1561959644422775E-3</v>
      </c>
      <c r="R111" s="21">
        <f t="shared" si="155"/>
        <v>1.0000014394995611</v>
      </c>
      <c r="S111" s="20">
        <f t="shared" si="156"/>
        <v>6.7281924757358054</v>
      </c>
      <c r="T111" s="20">
        <f t="shared" si="157"/>
        <v>-7.0865894937730252</v>
      </c>
      <c r="U111" s="20">
        <f t="shared" si="158"/>
        <v>-2.1240365831532384</v>
      </c>
      <c r="V111" s="25"/>
      <c r="W111" s="44">
        <v>1030</v>
      </c>
      <c r="X111" s="44">
        <v>47.79</v>
      </c>
      <c r="Y111" s="20">
        <v>196.56</v>
      </c>
      <c r="Z111" s="20">
        <f t="shared" si="159"/>
        <v>914.8534178039356</v>
      </c>
      <c r="AA111" s="20">
        <f t="shared" si="160"/>
        <v>-809.31341780393564</v>
      </c>
      <c r="AB111" s="20">
        <f t="shared" si="161"/>
        <v>-405.73321090092293</v>
      </c>
      <c r="AC111" s="20">
        <f t="shared" si="162"/>
        <v>-18.892875639595903</v>
      </c>
      <c r="AD111" s="20">
        <f t="shared" si="163"/>
        <v>6504938.656789097</v>
      </c>
      <c r="AE111" s="20">
        <f t="shared" si="164"/>
        <v>2213702.4371243608</v>
      </c>
      <c r="AF111" s="21">
        <f t="shared" si="165"/>
        <v>406.17284396904978</v>
      </c>
      <c r="AG111" s="21">
        <f t="shared" si="166"/>
        <v>182.66603928426616</v>
      </c>
      <c r="AH111" s="21">
        <f t="shared" si="167"/>
        <v>322.95377797195323</v>
      </c>
      <c r="AI111" s="25"/>
      <c r="AJ111" s="20">
        <f t="shared" si="168"/>
        <v>10</v>
      </c>
      <c r="AK111" s="20">
        <f t="shared" si="169"/>
        <v>2.6179938779914693E-3</v>
      </c>
      <c r="AL111" s="20">
        <f t="shared" si="170"/>
        <v>-4.3633231299858239E-3</v>
      </c>
      <c r="AM111" s="23">
        <f t="shared" si="171"/>
        <v>4.1561959644422775E-3</v>
      </c>
      <c r="AN111" s="44">
        <f t="shared" si="172"/>
        <v>1.0000014394995611</v>
      </c>
      <c r="AO111" s="23">
        <f t="shared" si="173"/>
        <v>6.7281924757358054</v>
      </c>
      <c r="AP111" s="23">
        <f t="shared" si="174"/>
        <v>-7.0865894937730252</v>
      </c>
      <c r="AQ111" s="23">
        <f t="shared" si="175"/>
        <v>-2.1240365831532384</v>
      </c>
      <c r="AR111" s="44">
        <f t="shared" si="176"/>
        <v>0.20410998081730536</v>
      </c>
      <c r="AS111" s="25"/>
      <c r="AT111" s="20">
        <f t="shared" si="177"/>
        <v>0</v>
      </c>
      <c r="AU111" s="20">
        <f t="shared" si="178"/>
        <v>0</v>
      </c>
      <c r="AV111" s="20">
        <f t="shared" si="179"/>
        <v>0</v>
      </c>
      <c r="AX111" s="18"/>
      <c r="AY111" s="18"/>
      <c r="AZ111" s="18"/>
      <c r="BA111" s="125"/>
      <c r="BB111" s="125"/>
      <c r="BC111" s="126"/>
      <c r="BD111" s="122"/>
      <c r="BE111" s="30" t="s">
        <v>120</v>
      </c>
    </row>
    <row r="112" spans="1:57" x14ac:dyDescent="0.4">
      <c r="A112" s="44">
        <v>1040</v>
      </c>
      <c r="B112" s="44">
        <v>47.92</v>
      </c>
      <c r="C112" s="20">
        <v>196.49</v>
      </c>
      <c r="D112" s="24">
        <f t="shared" si="142"/>
        <v>921.56350840930293</v>
      </c>
      <c r="E112" s="24">
        <f t="shared" si="143"/>
        <v>-816.02350840930296</v>
      </c>
      <c r="F112" s="24">
        <f t="shared" si="144"/>
        <v>-412.84145025530887</v>
      </c>
      <c r="G112" s="24">
        <f t="shared" si="145"/>
        <v>-21.001801340090065</v>
      </c>
      <c r="H112" s="20">
        <f t="shared" si="146"/>
        <v>6504931.5485497424</v>
      </c>
      <c r="I112" s="20">
        <f t="shared" si="147"/>
        <v>2213700.3281986602</v>
      </c>
      <c r="J112" s="21">
        <f t="shared" si="148"/>
        <v>413.37530007057183</v>
      </c>
      <c r="K112" s="21">
        <f t="shared" si="149"/>
        <v>182.91220314749231</v>
      </c>
      <c r="L112" s="21">
        <f t="shared" si="150"/>
        <v>329.75459653976736</v>
      </c>
      <c r="M112" s="25"/>
      <c r="N112" s="20">
        <f t="shared" si="151"/>
        <v>10</v>
      </c>
      <c r="O112" s="20">
        <f t="shared" si="152"/>
        <v>2.2689280275926729E-3</v>
      </c>
      <c r="P112" s="20">
        <f t="shared" si="153"/>
        <v>-1.2217304763959117E-3</v>
      </c>
      <c r="Q112" s="22">
        <f t="shared" si="154"/>
        <v>2.4430716341155012E-3</v>
      </c>
      <c r="R112" s="21">
        <f t="shared" si="155"/>
        <v>1.0000004973835477</v>
      </c>
      <c r="S112" s="20">
        <f t="shared" si="156"/>
        <v>6.7100906053673288</v>
      </c>
      <c r="T112" s="20">
        <f t="shared" si="157"/>
        <v>-7.1082393543859466</v>
      </c>
      <c r="U112" s="20">
        <f t="shared" si="158"/>
        <v>-2.1089257004941611</v>
      </c>
      <c r="V112" s="25"/>
      <c r="W112" s="44">
        <v>1040</v>
      </c>
      <c r="X112" s="44">
        <v>47.92</v>
      </c>
      <c r="Y112" s="20">
        <v>196.49</v>
      </c>
      <c r="Z112" s="20">
        <f t="shared" si="159"/>
        <v>921.56350840930293</v>
      </c>
      <c r="AA112" s="20">
        <f t="shared" si="160"/>
        <v>-816.02350840930296</v>
      </c>
      <c r="AB112" s="20">
        <f t="shared" si="161"/>
        <v>-412.84145025530887</v>
      </c>
      <c r="AC112" s="20">
        <f t="shared" si="162"/>
        <v>-21.001801340090065</v>
      </c>
      <c r="AD112" s="20">
        <f t="shared" si="163"/>
        <v>6504931.5485497424</v>
      </c>
      <c r="AE112" s="20">
        <f t="shared" si="164"/>
        <v>2213700.3281986602</v>
      </c>
      <c r="AF112" s="21">
        <f t="shared" si="165"/>
        <v>413.37530007057183</v>
      </c>
      <c r="AG112" s="21">
        <f t="shared" si="166"/>
        <v>182.91220314749231</v>
      </c>
      <c r="AH112" s="21">
        <f t="shared" si="167"/>
        <v>329.75459653976736</v>
      </c>
      <c r="AI112" s="25"/>
      <c r="AJ112" s="20">
        <f t="shared" si="168"/>
        <v>10</v>
      </c>
      <c r="AK112" s="20">
        <f t="shared" si="169"/>
        <v>2.2689280275926729E-3</v>
      </c>
      <c r="AL112" s="20">
        <f t="shared" si="170"/>
        <v>-1.2217304763959117E-3</v>
      </c>
      <c r="AM112" s="23">
        <f t="shared" si="171"/>
        <v>2.4430716341155012E-3</v>
      </c>
      <c r="AN112" s="44">
        <f t="shared" si="172"/>
        <v>1.0000004973835477</v>
      </c>
      <c r="AO112" s="23">
        <f t="shared" si="173"/>
        <v>6.7100906053673288</v>
      </c>
      <c r="AP112" s="23">
        <f t="shared" si="174"/>
        <v>-7.1082393543859466</v>
      </c>
      <c r="AQ112" s="23">
        <f t="shared" si="175"/>
        <v>-2.1089257004941611</v>
      </c>
      <c r="AR112" s="44">
        <f t="shared" si="176"/>
        <v>0.13809539166233145</v>
      </c>
      <c r="AS112" s="25"/>
      <c r="AT112" s="20">
        <f t="shared" si="177"/>
        <v>0</v>
      </c>
      <c r="AU112" s="20">
        <f t="shared" si="178"/>
        <v>0</v>
      </c>
      <c r="AV112" s="20">
        <f t="shared" si="179"/>
        <v>0</v>
      </c>
      <c r="AX112" s="18"/>
      <c r="AY112" s="18"/>
      <c r="AZ112" s="18"/>
      <c r="BA112" s="125"/>
      <c r="BB112" s="125"/>
      <c r="BC112" s="126"/>
      <c r="BD112" s="122"/>
      <c r="BE112" s="30" t="s">
        <v>120</v>
      </c>
    </row>
    <row r="113" spans="1:57" x14ac:dyDescent="0.4">
      <c r="A113" s="44">
        <v>1050</v>
      </c>
      <c r="B113" s="44">
        <v>48.18</v>
      </c>
      <c r="C113" s="20">
        <v>196.6</v>
      </c>
      <c r="D113" s="24">
        <f t="shared" si="142"/>
        <v>928.24832216396237</v>
      </c>
      <c r="E113" s="24">
        <f t="shared" si="143"/>
        <v>-822.70832216396241</v>
      </c>
      <c r="F113" s="24">
        <f t="shared" si="144"/>
        <v>-419.97079205562864</v>
      </c>
      <c r="G113" s="24">
        <f t="shared" si="145"/>
        <v>-23.119715873080271</v>
      </c>
      <c r="H113" s="20">
        <f t="shared" si="146"/>
        <v>6504924.4192079417</v>
      </c>
      <c r="I113" s="20">
        <f t="shared" si="147"/>
        <v>2213698.2102841274</v>
      </c>
      <c r="J113" s="21">
        <f t="shared" si="148"/>
        <v>420.60668972554873</v>
      </c>
      <c r="K113" s="21">
        <f t="shared" si="149"/>
        <v>183.15099627874932</v>
      </c>
      <c r="L113" s="21">
        <f t="shared" si="150"/>
        <v>336.57735842917941</v>
      </c>
      <c r="M113" s="25"/>
      <c r="N113" s="20">
        <f t="shared" si="151"/>
        <v>10</v>
      </c>
      <c r="O113" s="20">
        <f t="shared" si="152"/>
        <v>4.5378560551852217E-3</v>
      </c>
      <c r="P113" s="20">
        <f t="shared" si="153"/>
        <v>1.9198621771935045E-3</v>
      </c>
      <c r="Q113" s="22">
        <f t="shared" si="154"/>
        <v>4.757194396626252E-3</v>
      </c>
      <c r="R113" s="21">
        <f t="shared" si="155"/>
        <v>1.0000018859124786</v>
      </c>
      <c r="S113" s="20">
        <f t="shared" si="156"/>
        <v>6.6848137546593902</v>
      </c>
      <c r="T113" s="20">
        <f t="shared" si="157"/>
        <v>-7.1293418003197679</v>
      </c>
      <c r="U113" s="20">
        <f t="shared" si="158"/>
        <v>-2.1179145329902047</v>
      </c>
      <c r="V113" s="25"/>
      <c r="W113" s="44">
        <v>1050</v>
      </c>
      <c r="X113" s="44">
        <v>48.18</v>
      </c>
      <c r="Y113" s="20">
        <v>196.6</v>
      </c>
      <c r="Z113" s="20">
        <f t="shared" si="159"/>
        <v>928.24832216396237</v>
      </c>
      <c r="AA113" s="20">
        <f t="shared" si="160"/>
        <v>-822.70832216396241</v>
      </c>
      <c r="AB113" s="20">
        <f t="shared" si="161"/>
        <v>-419.97079205562864</v>
      </c>
      <c r="AC113" s="20">
        <f t="shared" si="162"/>
        <v>-23.119715873080271</v>
      </c>
      <c r="AD113" s="20">
        <f t="shared" si="163"/>
        <v>6504924.4192079417</v>
      </c>
      <c r="AE113" s="20">
        <f t="shared" si="164"/>
        <v>2213698.2102841274</v>
      </c>
      <c r="AF113" s="21">
        <f t="shared" si="165"/>
        <v>420.60668972554873</v>
      </c>
      <c r="AG113" s="21">
        <f t="shared" si="166"/>
        <v>183.15099627874932</v>
      </c>
      <c r="AH113" s="21">
        <f t="shared" si="167"/>
        <v>336.57735842917941</v>
      </c>
      <c r="AI113" s="25"/>
      <c r="AJ113" s="20">
        <f t="shared" si="168"/>
        <v>10</v>
      </c>
      <c r="AK113" s="20">
        <f t="shared" si="169"/>
        <v>4.5378560551852217E-3</v>
      </c>
      <c r="AL113" s="20">
        <f t="shared" si="170"/>
        <v>1.9198621771935045E-3</v>
      </c>
      <c r="AM113" s="23">
        <f t="shared" si="171"/>
        <v>4.757194396626252E-3</v>
      </c>
      <c r="AN113" s="44">
        <f t="shared" si="172"/>
        <v>1.0000018859124786</v>
      </c>
      <c r="AO113" s="23">
        <f t="shared" si="173"/>
        <v>6.6848137546593902</v>
      </c>
      <c r="AP113" s="23">
        <f t="shared" si="174"/>
        <v>-7.1293418003197679</v>
      </c>
      <c r="AQ113" s="23">
        <f t="shared" si="175"/>
        <v>-2.1179145329902047</v>
      </c>
      <c r="AR113" s="44">
        <f t="shared" si="176"/>
        <v>0.27425756182905175</v>
      </c>
      <c r="AS113" s="25"/>
      <c r="AT113" s="20">
        <f t="shared" si="177"/>
        <v>0</v>
      </c>
      <c r="AU113" s="20">
        <f t="shared" si="178"/>
        <v>0</v>
      </c>
      <c r="AV113" s="20">
        <f t="shared" si="179"/>
        <v>0</v>
      </c>
      <c r="AX113" s="18"/>
      <c r="AY113" s="18"/>
      <c r="AZ113" s="18"/>
      <c r="BA113" s="125"/>
      <c r="BB113" s="125"/>
      <c r="BC113" s="126"/>
      <c r="BD113" s="122"/>
      <c r="BE113" s="30" t="s">
        <v>120</v>
      </c>
    </row>
    <row r="114" spans="1:57" x14ac:dyDescent="0.4">
      <c r="A114" s="44">
        <v>1060</v>
      </c>
      <c r="B114" s="44">
        <v>48.47</v>
      </c>
      <c r="C114" s="20">
        <v>196.4</v>
      </c>
      <c r="D114" s="24">
        <f t="shared" si="142"/>
        <v>934.89736392290831</v>
      </c>
      <c r="E114" s="24">
        <f t="shared" si="143"/>
        <v>-829.35736392290835</v>
      </c>
      <c r="F114" s="24">
        <f t="shared" si="144"/>
        <v>-427.13248254404539</v>
      </c>
      <c r="G114" s="24">
        <f t="shared" si="145"/>
        <v>-25.241074612593611</v>
      </c>
      <c r="H114" s="20">
        <f t="shared" si="146"/>
        <v>6504917.2575174533</v>
      </c>
      <c r="I114" s="20">
        <f t="shared" si="147"/>
        <v>2213696.0889253877</v>
      </c>
      <c r="J114" s="21">
        <f t="shared" si="148"/>
        <v>427.8776337831153</v>
      </c>
      <c r="K114" s="21">
        <f t="shared" si="149"/>
        <v>183.38191819927764</v>
      </c>
      <c r="L114" s="21">
        <f t="shared" si="150"/>
        <v>343.42711474462851</v>
      </c>
      <c r="M114" s="25"/>
      <c r="N114" s="20">
        <f t="shared" si="151"/>
        <v>10</v>
      </c>
      <c r="O114" s="20">
        <f t="shared" si="152"/>
        <v>5.0614548307835409E-3</v>
      </c>
      <c r="P114" s="20">
        <f t="shared" si="153"/>
        <v>-3.4906585039884606E-3</v>
      </c>
      <c r="Q114" s="22">
        <f t="shared" si="154"/>
        <v>5.6935173289707208E-3</v>
      </c>
      <c r="R114" s="21">
        <f t="shared" si="155"/>
        <v>1.0000027013537212</v>
      </c>
      <c r="S114" s="20">
        <f t="shared" si="156"/>
        <v>6.6490417589459216</v>
      </c>
      <c r="T114" s="20">
        <f t="shared" si="157"/>
        <v>-7.1616904884167605</v>
      </c>
      <c r="U114" s="20">
        <f t="shared" si="158"/>
        <v>-2.1213587395133402</v>
      </c>
      <c r="V114" s="25"/>
      <c r="W114" s="44">
        <v>1060</v>
      </c>
      <c r="X114" s="44">
        <v>48.47</v>
      </c>
      <c r="Y114" s="20">
        <v>196.4</v>
      </c>
      <c r="Z114" s="20">
        <f t="shared" si="159"/>
        <v>934.89736392290831</v>
      </c>
      <c r="AA114" s="20">
        <f t="shared" si="160"/>
        <v>-829.35736392290835</v>
      </c>
      <c r="AB114" s="20">
        <f t="shared" si="161"/>
        <v>-427.13248254404539</v>
      </c>
      <c r="AC114" s="20">
        <f t="shared" si="162"/>
        <v>-25.241074612593611</v>
      </c>
      <c r="AD114" s="20">
        <f t="shared" si="163"/>
        <v>6504917.2575174533</v>
      </c>
      <c r="AE114" s="20">
        <f t="shared" si="164"/>
        <v>2213696.0889253877</v>
      </c>
      <c r="AF114" s="21">
        <f t="shared" si="165"/>
        <v>427.8776337831153</v>
      </c>
      <c r="AG114" s="21">
        <f t="shared" si="166"/>
        <v>183.38191819927764</v>
      </c>
      <c r="AH114" s="21">
        <f t="shared" si="167"/>
        <v>343.42711474462851</v>
      </c>
      <c r="AI114" s="25"/>
      <c r="AJ114" s="20">
        <f t="shared" si="168"/>
        <v>10</v>
      </c>
      <c r="AK114" s="20">
        <f t="shared" si="169"/>
        <v>5.0614548307835409E-3</v>
      </c>
      <c r="AL114" s="20">
        <f t="shared" si="170"/>
        <v>-3.4906585039884606E-3</v>
      </c>
      <c r="AM114" s="23">
        <f t="shared" si="171"/>
        <v>5.6935173289707208E-3</v>
      </c>
      <c r="AN114" s="44">
        <f t="shared" si="172"/>
        <v>1.0000027013537212</v>
      </c>
      <c r="AO114" s="23">
        <f t="shared" si="173"/>
        <v>6.6490417589459216</v>
      </c>
      <c r="AP114" s="23">
        <f t="shared" si="174"/>
        <v>-7.1616904884167605</v>
      </c>
      <c r="AQ114" s="23">
        <f t="shared" si="175"/>
        <v>-2.1213587395133402</v>
      </c>
      <c r="AR114" s="44">
        <f t="shared" si="176"/>
        <v>0.34441598892723213</v>
      </c>
      <c r="AS114" s="25"/>
      <c r="AT114" s="20">
        <f t="shared" si="177"/>
        <v>0</v>
      </c>
      <c r="AU114" s="20">
        <f t="shared" si="178"/>
        <v>0</v>
      </c>
      <c r="AV114" s="20">
        <f t="shared" si="179"/>
        <v>0</v>
      </c>
      <c r="AX114" s="18"/>
      <c r="AY114" s="18"/>
      <c r="AZ114" s="18"/>
      <c r="BA114" s="125"/>
      <c r="BB114" s="125"/>
      <c r="BC114" s="126"/>
      <c r="BD114" s="122"/>
      <c r="BE114" s="30" t="s">
        <v>120</v>
      </c>
    </row>
    <row r="115" spans="1:57" x14ac:dyDescent="0.4">
      <c r="A115" s="44">
        <v>1070</v>
      </c>
      <c r="B115" s="44">
        <v>48.62</v>
      </c>
      <c r="C115" s="20">
        <v>196.22</v>
      </c>
      <c r="D115" s="24">
        <f t="shared" si="142"/>
        <v>941.51768124541127</v>
      </c>
      <c r="E115" s="24">
        <f t="shared" si="143"/>
        <v>-835.9776812454113</v>
      </c>
      <c r="F115" s="24">
        <f t="shared" si="144"/>
        <v>-434.32562096618602</v>
      </c>
      <c r="G115" s="24">
        <f t="shared" si="145"/>
        <v>-27.345844166377788</v>
      </c>
      <c r="H115" s="20">
        <f t="shared" si="146"/>
        <v>6504910.0643790308</v>
      </c>
      <c r="I115" s="20">
        <f t="shared" si="147"/>
        <v>2213693.9841558337</v>
      </c>
      <c r="J115" s="21">
        <f t="shared" si="148"/>
        <v>435.18563880352821</v>
      </c>
      <c r="K115" s="21">
        <f t="shared" si="149"/>
        <v>183.60267950924205</v>
      </c>
      <c r="L115" s="21">
        <f t="shared" si="150"/>
        <v>350.29029825191287</v>
      </c>
      <c r="M115" s="25"/>
      <c r="N115" s="20">
        <f t="shared" si="151"/>
        <v>10</v>
      </c>
      <c r="O115" s="20">
        <f t="shared" si="152"/>
        <v>2.6179938779914693E-3</v>
      </c>
      <c r="P115" s="20">
        <f t="shared" si="153"/>
        <v>-3.1415926535899121E-3</v>
      </c>
      <c r="Q115" s="22">
        <f t="shared" si="154"/>
        <v>3.5210475313018907E-3</v>
      </c>
      <c r="R115" s="21">
        <f t="shared" si="155"/>
        <v>1.0000010331492575</v>
      </c>
      <c r="S115" s="20">
        <f t="shared" si="156"/>
        <v>6.6203173225029195</v>
      </c>
      <c r="T115" s="20">
        <f t="shared" si="157"/>
        <v>-7.1931384221406445</v>
      </c>
      <c r="U115" s="20">
        <f t="shared" si="158"/>
        <v>-2.1047695537841764</v>
      </c>
      <c r="V115" s="25"/>
      <c r="W115" s="44">
        <v>1070</v>
      </c>
      <c r="X115" s="44">
        <v>48.62</v>
      </c>
      <c r="Y115" s="20">
        <v>196.22</v>
      </c>
      <c r="Z115" s="20">
        <f t="shared" si="159"/>
        <v>941.51768124541127</v>
      </c>
      <c r="AA115" s="20">
        <f t="shared" si="160"/>
        <v>-835.9776812454113</v>
      </c>
      <c r="AB115" s="20">
        <f t="shared" si="161"/>
        <v>-434.32562096618602</v>
      </c>
      <c r="AC115" s="20">
        <f t="shared" si="162"/>
        <v>-27.345844166377788</v>
      </c>
      <c r="AD115" s="20">
        <f t="shared" si="163"/>
        <v>6504910.0643790308</v>
      </c>
      <c r="AE115" s="20">
        <f t="shared" si="164"/>
        <v>2213693.9841558337</v>
      </c>
      <c r="AF115" s="21">
        <f t="shared" si="165"/>
        <v>435.18563880352821</v>
      </c>
      <c r="AG115" s="21">
        <f t="shared" si="166"/>
        <v>183.60267950924205</v>
      </c>
      <c r="AH115" s="21">
        <f t="shared" si="167"/>
        <v>350.29029825191287</v>
      </c>
      <c r="AI115" s="25"/>
      <c r="AJ115" s="20">
        <f t="shared" si="168"/>
        <v>10</v>
      </c>
      <c r="AK115" s="20">
        <f t="shared" si="169"/>
        <v>2.6179938779914693E-3</v>
      </c>
      <c r="AL115" s="20">
        <f t="shared" si="170"/>
        <v>-3.1415926535899121E-3</v>
      </c>
      <c r="AM115" s="23">
        <f t="shared" si="171"/>
        <v>3.5210475313018907E-3</v>
      </c>
      <c r="AN115" s="44">
        <f t="shared" si="172"/>
        <v>1.0000010331492575</v>
      </c>
      <c r="AO115" s="23">
        <f t="shared" si="173"/>
        <v>6.6203173225029195</v>
      </c>
      <c r="AP115" s="23">
        <f t="shared" si="174"/>
        <v>-7.1931384221406445</v>
      </c>
      <c r="AQ115" s="23">
        <f t="shared" si="175"/>
        <v>-2.1047695537841764</v>
      </c>
      <c r="AR115" s="44">
        <f t="shared" si="176"/>
        <v>0.23280764716136823</v>
      </c>
      <c r="AS115" s="25"/>
      <c r="AT115" s="20">
        <f t="shared" si="177"/>
        <v>0</v>
      </c>
      <c r="AU115" s="20">
        <f t="shared" si="178"/>
        <v>0</v>
      </c>
      <c r="AV115" s="20">
        <f t="shared" si="179"/>
        <v>0</v>
      </c>
      <c r="AX115" s="18"/>
      <c r="AY115" s="18"/>
      <c r="AZ115" s="18"/>
      <c r="BA115" s="125"/>
      <c r="BB115" s="125"/>
      <c r="BC115" s="126"/>
      <c r="BD115" s="122"/>
      <c r="BE115" s="30" t="s">
        <v>120</v>
      </c>
    </row>
    <row r="116" spans="1:57" x14ac:dyDescent="0.4">
      <c r="A116" s="44">
        <v>1080</v>
      </c>
      <c r="B116" s="44">
        <v>48</v>
      </c>
      <c r="C116" s="20">
        <v>196.16</v>
      </c>
      <c r="D116" s="24">
        <f t="shared" si="142"/>
        <v>948.16864945022098</v>
      </c>
      <c r="E116" s="24">
        <f t="shared" si="143"/>
        <v>-842.62864945022102</v>
      </c>
      <c r="F116" s="24">
        <f t="shared" si="144"/>
        <v>-441.49697777023448</v>
      </c>
      <c r="G116" s="24">
        <f t="shared" si="145"/>
        <v>-29.42797832259739</v>
      </c>
      <c r="H116" s="20">
        <f t="shared" si="146"/>
        <v>6504902.8930222271</v>
      </c>
      <c r="I116" s="20">
        <f t="shared" si="147"/>
        <v>2213691.9020216777</v>
      </c>
      <c r="J116" s="21">
        <f t="shared" si="148"/>
        <v>442.47665168730225</v>
      </c>
      <c r="K116" s="21">
        <f t="shared" si="149"/>
        <v>183.81340898795148</v>
      </c>
      <c r="L116" s="21">
        <f t="shared" si="150"/>
        <v>357.12224631860084</v>
      </c>
      <c r="M116" s="25"/>
      <c r="N116" s="20">
        <f t="shared" si="151"/>
        <v>10</v>
      </c>
      <c r="O116" s="20">
        <f t="shared" si="152"/>
        <v>-1.0821041362364798E-2</v>
      </c>
      <c r="P116" s="20">
        <f t="shared" si="153"/>
        <v>-1.0471975511966373E-3</v>
      </c>
      <c r="Q116" s="22">
        <f t="shared" si="154"/>
        <v>1.0849259827195423E-2</v>
      </c>
      <c r="R116" s="21">
        <f t="shared" si="155"/>
        <v>1.000009808985358</v>
      </c>
      <c r="S116" s="20">
        <f t="shared" si="156"/>
        <v>6.6509682048097671</v>
      </c>
      <c r="T116" s="20">
        <f t="shared" si="157"/>
        <v>-7.1713568040484361</v>
      </c>
      <c r="U116" s="20">
        <f t="shared" si="158"/>
        <v>-2.0821341562196034</v>
      </c>
      <c r="V116" s="25"/>
      <c r="W116" s="44">
        <v>1080</v>
      </c>
      <c r="X116" s="44">
        <v>48</v>
      </c>
      <c r="Y116" s="20">
        <v>196.16</v>
      </c>
      <c r="Z116" s="20">
        <f t="shared" si="159"/>
        <v>948.16864945022098</v>
      </c>
      <c r="AA116" s="20">
        <f t="shared" si="160"/>
        <v>-842.62864945022102</v>
      </c>
      <c r="AB116" s="20">
        <f t="shared" si="161"/>
        <v>-441.49697777023448</v>
      </c>
      <c r="AC116" s="20">
        <f t="shared" si="162"/>
        <v>-29.42797832259739</v>
      </c>
      <c r="AD116" s="20">
        <f t="shared" si="163"/>
        <v>6504902.8930222271</v>
      </c>
      <c r="AE116" s="20">
        <f t="shared" si="164"/>
        <v>2213691.9020216777</v>
      </c>
      <c r="AF116" s="21">
        <f t="shared" si="165"/>
        <v>442.47665168730225</v>
      </c>
      <c r="AG116" s="21">
        <f t="shared" si="166"/>
        <v>183.81340898795148</v>
      </c>
      <c r="AH116" s="21">
        <f t="shared" si="167"/>
        <v>357.12224631860084</v>
      </c>
      <c r="AI116" s="25"/>
      <c r="AJ116" s="20">
        <f t="shared" si="168"/>
        <v>10</v>
      </c>
      <c r="AK116" s="20">
        <f t="shared" si="169"/>
        <v>-1.0821041362364798E-2</v>
      </c>
      <c r="AL116" s="20">
        <f t="shared" si="170"/>
        <v>-1.0471975511966373E-3</v>
      </c>
      <c r="AM116" s="23">
        <f t="shared" si="171"/>
        <v>1.0849259827195423E-2</v>
      </c>
      <c r="AN116" s="44">
        <f t="shared" si="172"/>
        <v>1.000009808985358</v>
      </c>
      <c r="AO116" s="23">
        <f t="shared" si="173"/>
        <v>6.6509682048097671</v>
      </c>
      <c r="AP116" s="23">
        <f t="shared" si="174"/>
        <v>-7.1713568040484361</v>
      </c>
      <c r="AQ116" s="23">
        <f t="shared" si="175"/>
        <v>-2.0821341562196034</v>
      </c>
      <c r="AR116" s="44">
        <f t="shared" si="176"/>
        <v>0.62236942606030321</v>
      </c>
      <c r="AS116" s="25"/>
      <c r="AT116" s="20">
        <f t="shared" si="177"/>
        <v>0</v>
      </c>
      <c r="AU116" s="20">
        <f t="shared" si="178"/>
        <v>0</v>
      </c>
      <c r="AV116" s="20">
        <f t="shared" si="179"/>
        <v>0</v>
      </c>
      <c r="AX116" s="18"/>
      <c r="AY116" s="18"/>
      <c r="AZ116" s="18"/>
      <c r="BA116" s="125"/>
      <c r="BB116" s="125"/>
      <c r="BC116" s="126"/>
      <c r="BD116" s="122"/>
      <c r="BE116" s="30" t="s">
        <v>120</v>
      </c>
    </row>
    <row r="117" spans="1:57" x14ac:dyDescent="0.4">
      <c r="A117" s="44">
        <v>1090</v>
      </c>
      <c r="B117" s="44">
        <v>47.54</v>
      </c>
      <c r="C117" s="20">
        <v>196.05</v>
      </c>
      <c r="D117" s="24">
        <f t="shared" si="142"/>
        <v>954.88971634726511</v>
      </c>
      <c r="E117" s="24">
        <f t="shared" si="143"/>
        <v>-849.34971634726514</v>
      </c>
      <c r="F117" s="24">
        <f t="shared" si="144"/>
        <v>-448.61088616395358</v>
      </c>
      <c r="G117" s="24">
        <f t="shared" si="145"/>
        <v>-31.482001971506385</v>
      </c>
      <c r="H117" s="20">
        <f t="shared" si="146"/>
        <v>6504895.7791138338</v>
      </c>
      <c r="I117" s="20">
        <f t="shared" si="147"/>
        <v>2213689.8479980286</v>
      </c>
      <c r="J117" s="21">
        <f t="shared" si="148"/>
        <v>449.71417993314554</v>
      </c>
      <c r="K117" s="21">
        <f t="shared" si="149"/>
        <v>184.01424385194636</v>
      </c>
      <c r="L117" s="21">
        <f t="shared" si="150"/>
        <v>363.89211726398861</v>
      </c>
      <c r="M117" s="25"/>
      <c r="N117" s="20">
        <f t="shared" si="151"/>
        <v>10</v>
      </c>
      <c r="O117" s="20">
        <f t="shared" si="152"/>
        <v>-8.0285145591739316E-3</v>
      </c>
      <c r="P117" s="20">
        <f t="shared" si="153"/>
        <v>-1.9198621771935045E-3</v>
      </c>
      <c r="Q117" s="22">
        <f t="shared" si="154"/>
        <v>8.1533957113111288E-3</v>
      </c>
      <c r="R117" s="21">
        <f t="shared" si="155"/>
        <v>1.0000055398586298</v>
      </c>
      <c r="S117" s="20">
        <f t="shared" si="156"/>
        <v>6.7210668970441461</v>
      </c>
      <c r="T117" s="20">
        <f t="shared" si="157"/>
        <v>-7.1139083937191181</v>
      </c>
      <c r="U117" s="20">
        <f t="shared" si="158"/>
        <v>-2.0540236489089949</v>
      </c>
      <c r="V117" s="25"/>
      <c r="W117" s="44">
        <v>1090</v>
      </c>
      <c r="X117" s="44">
        <v>47.54</v>
      </c>
      <c r="Y117" s="20">
        <v>196.05</v>
      </c>
      <c r="Z117" s="20">
        <f t="shared" si="159"/>
        <v>954.88971634726511</v>
      </c>
      <c r="AA117" s="20">
        <f t="shared" si="160"/>
        <v>-849.34971634726514</v>
      </c>
      <c r="AB117" s="20">
        <f t="shared" si="161"/>
        <v>-448.61088616395358</v>
      </c>
      <c r="AC117" s="20">
        <f t="shared" si="162"/>
        <v>-31.482001971506385</v>
      </c>
      <c r="AD117" s="20">
        <f t="shared" si="163"/>
        <v>6504895.7791138338</v>
      </c>
      <c r="AE117" s="20">
        <f t="shared" si="164"/>
        <v>2213689.8479980286</v>
      </c>
      <c r="AF117" s="21">
        <f t="shared" si="165"/>
        <v>449.71417993314554</v>
      </c>
      <c r="AG117" s="21">
        <f t="shared" si="166"/>
        <v>184.01424385194636</v>
      </c>
      <c r="AH117" s="21">
        <f t="shared" si="167"/>
        <v>363.89211726398861</v>
      </c>
      <c r="AI117" s="25"/>
      <c r="AJ117" s="20">
        <f t="shared" si="168"/>
        <v>10</v>
      </c>
      <c r="AK117" s="20">
        <f t="shared" si="169"/>
        <v>-8.0285145591739316E-3</v>
      </c>
      <c r="AL117" s="20">
        <f t="shared" si="170"/>
        <v>-1.9198621771935045E-3</v>
      </c>
      <c r="AM117" s="23">
        <f t="shared" si="171"/>
        <v>8.1533957113111288E-3</v>
      </c>
      <c r="AN117" s="44">
        <f t="shared" si="172"/>
        <v>1.0000055398586298</v>
      </c>
      <c r="AO117" s="23">
        <f t="shared" si="173"/>
        <v>6.7210668970441461</v>
      </c>
      <c r="AP117" s="23">
        <f t="shared" si="174"/>
        <v>-7.1139083937191181</v>
      </c>
      <c r="AQ117" s="23">
        <f t="shared" si="175"/>
        <v>-2.0540236489089949</v>
      </c>
      <c r="AR117" s="44">
        <f t="shared" si="176"/>
        <v>0.46421394025093871</v>
      </c>
      <c r="AS117" s="25"/>
      <c r="AT117" s="20">
        <f t="shared" si="177"/>
        <v>0</v>
      </c>
      <c r="AU117" s="20">
        <f t="shared" si="178"/>
        <v>0</v>
      </c>
      <c r="AV117" s="20">
        <f t="shared" si="179"/>
        <v>0</v>
      </c>
      <c r="AX117" s="18"/>
      <c r="AY117" s="18"/>
      <c r="AZ117" s="18"/>
      <c r="BA117" s="125"/>
      <c r="BB117" s="125"/>
      <c r="BC117" s="126"/>
      <c r="BD117" s="122"/>
      <c r="BE117" s="30" t="s">
        <v>120</v>
      </c>
    </row>
    <row r="118" spans="1:57" x14ac:dyDescent="0.4">
      <c r="A118" s="44">
        <v>1100</v>
      </c>
      <c r="B118" s="44">
        <v>47.19</v>
      </c>
      <c r="C118" s="20">
        <v>196.15</v>
      </c>
      <c r="D118" s="24">
        <f t="shared" si="142"/>
        <v>961.66296174153013</v>
      </c>
      <c r="E118" s="24">
        <f t="shared" si="143"/>
        <v>-856.12296174153016</v>
      </c>
      <c r="F118" s="24">
        <f t="shared" si="144"/>
        <v>-455.67917187871865</v>
      </c>
      <c r="G118" s="24">
        <f t="shared" si="145"/>
        <v>-33.522139021182817</v>
      </c>
      <c r="H118" s="20">
        <f t="shared" si="146"/>
        <v>6504888.710828119</v>
      </c>
      <c r="I118" s="20">
        <f t="shared" si="147"/>
        <v>2213687.8078609789</v>
      </c>
      <c r="J118" s="21">
        <f t="shared" si="148"/>
        <v>456.91053991851652</v>
      </c>
      <c r="K118" s="21">
        <f t="shared" si="149"/>
        <v>184.20739768590417</v>
      </c>
      <c r="L118" s="21">
        <f t="shared" si="150"/>
        <v>370.61811307575601</v>
      </c>
      <c r="M118" s="25"/>
      <c r="N118" s="20">
        <f t="shared" si="151"/>
        <v>10</v>
      </c>
      <c r="O118" s="20">
        <f t="shared" si="152"/>
        <v>-6.1086523819801784E-3</v>
      </c>
      <c r="P118" s="20">
        <f t="shared" si="153"/>
        <v>1.7453292519942303E-3</v>
      </c>
      <c r="Q118" s="22">
        <f t="shared" si="154"/>
        <v>6.2421388113387266E-3</v>
      </c>
      <c r="R118" s="21">
        <f t="shared" si="155"/>
        <v>1.0000032470373967</v>
      </c>
      <c r="S118" s="20">
        <f t="shared" si="156"/>
        <v>6.7732453942650599</v>
      </c>
      <c r="T118" s="20">
        <f t="shared" si="157"/>
        <v>-7.0682857147650671</v>
      </c>
      <c r="U118" s="20">
        <f t="shared" si="158"/>
        <v>-2.0401370496764302</v>
      </c>
      <c r="V118" s="25"/>
      <c r="W118" s="44">
        <v>1100</v>
      </c>
      <c r="X118" s="44">
        <v>47.19</v>
      </c>
      <c r="Y118" s="20">
        <v>196.15</v>
      </c>
      <c r="Z118" s="20">
        <f t="shared" si="159"/>
        <v>961.66296174153013</v>
      </c>
      <c r="AA118" s="20">
        <f t="shared" si="160"/>
        <v>-856.12296174153016</v>
      </c>
      <c r="AB118" s="20">
        <f t="shared" si="161"/>
        <v>-455.67917187871865</v>
      </c>
      <c r="AC118" s="20">
        <f t="shared" si="162"/>
        <v>-33.522139021182817</v>
      </c>
      <c r="AD118" s="20">
        <f t="shared" si="163"/>
        <v>6504888.710828119</v>
      </c>
      <c r="AE118" s="20">
        <f t="shared" si="164"/>
        <v>2213687.8078609789</v>
      </c>
      <c r="AF118" s="21">
        <f t="shared" si="165"/>
        <v>456.91053991851652</v>
      </c>
      <c r="AG118" s="21">
        <f t="shared" si="166"/>
        <v>184.20739768590417</v>
      </c>
      <c r="AH118" s="21">
        <f t="shared" si="167"/>
        <v>370.61811307575601</v>
      </c>
      <c r="AI118" s="25"/>
      <c r="AJ118" s="20">
        <f t="shared" si="168"/>
        <v>10</v>
      </c>
      <c r="AK118" s="20">
        <f t="shared" si="169"/>
        <v>-6.1086523819801784E-3</v>
      </c>
      <c r="AL118" s="20">
        <f t="shared" si="170"/>
        <v>1.7453292519942303E-3</v>
      </c>
      <c r="AM118" s="23">
        <f t="shared" si="171"/>
        <v>6.2421388113387266E-3</v>
      </c>
      <c r="AN118" s="44">
        <f t="shared" si="172"/>
        <v>1.0000032470373967</v>
      </c>
      <c r="AO118" s="23">
        <f t="shared" si="173"/>
        <v>6.7732453942650599</v>
      </c>
      <c r="AP118" s="23">
        <f t="shared" si="174"/>
        <v>-7.0682857147650671</v>
      </c>
      <c r="AQ118" s="23">
        <f t="shared" si="175"/>
        <v>-2.0401370496764302</v>
      </c>
      <c r="AR118" s="44">
        <f t="shared" si="176"/>
        <v>0.35038915967460232</v>
      </c>
      <c r="AS118" s="25"/>
      <c r="AT118" s="20">
        <f t="shared" si="177"/>
        <v>0</v>
      </c>
      <c r="AU118" s="20">
        <f t="shared" si="178"/>
        <v>0</v>
      </c>
      <c r="AV118" s="20">
        <f t="shared" si="179"/>
        <v>0</v>
      </c>
      <c r="AX118" s="18"/>
      <c r="AY118" s="18"/>
      <c r="AZ118" s="18"/>
      <c r="BA118" s="125"/>
      <c r="BB118" s="125"/>
      <c r="BC118" s="126"/>
      <c r="BD118" s="122"/>
      <c r="BE118" s="30" t="s">
        <v>120</v>
      </c>
    </row>
    <row r="119" spans="1:57" x14ac:dyDescent="0.4">
      <c r="A119" s="44">
        <v>1110</v>
      </c>
      <c r="B119" s="44">
        <v>45.78</v>
      </c>
      <c r="C119" s="20">
        <v>196.13</v>
      </c>
      <c r="D119" s="24">
        <f t="shared" si="142"/>
        <v>968.54823258073611</v>
      </c>
      <c r="E119" s="24">
        <f t="shared" si="143"/>
        <v>-863.00823258073615</v>
      </c>
      <c r="F119" s="24">
        <f t="shared" si="144"/>
        <v>-462.64510030985105</v>
      </c>
      <c r="G119" s="24">
        <f t="shared" si="145"/>
        <v>-35.538035690661843</v>
      </c>
      <c r="H119" s="20">
        <f t="shared" si="146"/>
        <v>6504881.7448996883</v>
      </c>
      <c r="I119" s="20">
        <f t="shared" si="147"/>
        <v>2213685.7919643093</v>
      </c>
      <c r="J119" s="21">
        <f t="shared" si="148"/>
        <v>464.00801805729918</v>
      </c>
      <c r="K119" s="21">
        <f t="shared" si="149"/>
        <v>184.39254350675722</v>
      </c>
      <c r="L119" s="21">
        <f t="shared" si="150"/>
        <v>377.25011724313902</v>
      </c>
      <c r="M119" s="25"/>
      <c r="N119" s="20">
        <f t="shared" si="151"/>
        <v>10</v>
      </c>
      <c r="O119" s="20">
        <f t="shared" si="152"/>
        <v>-2.4609142453119986E-2</v>
      </c>
      <c r="P119" s="20">
        <f t="shared" si="153"/>
        <v>-3.490658503990445E-4</v>
      </c>
      <c r="Q119" s="22">
        <f t="shared" si="154"/>
        <v>2.4610444132801002E-2</v>
      </c>
      <c r="R119" s="21">
        <f t="shared" si="155"/>
        <v>1.0000504758872297</v>
      </c>
      <c r="S119" s="20">
        <f t="shared" si="156"/>
        <v>6.8852708392059991</v>
      </c>
      <c r="T119" s="20">
        <f t="shared" si="157"/>
        <v>-6.9659284311323919</v>
      </c>
      <c r="U119" s="20">
        <f t="shared" si="158"/>
        <v>-2.0158966694790297</v>
      </c>
      <c r="V119" s="25"/>
      <c r="W119" s="44">
        <v>1110</v>
      </c>
      <c r="X119" s="44">
        <v>45.78</v>
      </c>
      <c r="Y119" s="20">
        <v>196.13</v>
      </c>
      <c r="Z119" s="20">
        <f t="shared" si="159"/>
        <v>968.54823258073611</v>
      </c>
      <c r="AA119" s="20">
        <f t="shared" si="160"/>
        <v>-863.00823258073615</v>
      </c>
      <c r="AB119" s="20">
        <f t="shared" si="161"/>
        <v>-462.64510030985105</v>
      </c>
      <c r="AC119" s="20">
        <f t="shared" si="162"/>
        <v>-35.538035690661843</v>
      </c>
      <c r="AD119" s="20">
        <f t="shared" si="163"/>
        <v>6504881.7448996883</v>
      </c>
      <c r="AE119" s="20">
        <f t="shared" si="164"/>
        <v>2213685.7919643093</v>
      </c>
      <c r="AF119" s="21">
        <f t="shared" si="165"/>
        <v>464.00801805729918</v>
      </c>
      <c r="AG119" s="21">
        <f t="shared" si="166"/>
        <v>184.39254350675722</v>
      </c>
      <c r="AH119" s="21">
        <f t="shared" si="167"/>
        <v>377.25011724313902</v>
      </c>
      <c r="AI119" s="25"/>
      <c r="AJ119" s="20">
        <f t="shared" si="168"/>
        <v>10</v>
      </c>
      <c r="AK119" s="20">
        <f t="shared" si="169"/>
        <v>-2.4609142453119986E-2</v>
      </c>
      <c r="AL119" s="20">
        <f t="shared" si="170"/>
        <v>-3.490658503990445E-4</v>
      </c>
      <c r="AM119" s="23">
        <f t="shared" si="171"/>
        <v>2.4610444132801002E-2</v>
      </c>
      <c r="AN119" s="44">
        <f t="shared" si="172"/>
        <v>1.0000504758872297</v>
      </c>
      <c r="AO119" s="23">
        <f t="shared" si="173"/>
        <v>6.8852708392059991</v>
      </c>
      <c r="AP119" s="23">
        <f t="shared" si="174"/>
        <v>-6.9659284311323919</v>
      </c>
      <c r="AQ119" s="23">
        <f t="shared" si="175"/>
        <v>-2.0158966694790297</v>
      </c>
      <c r="AR119" s="44">
        <f t="shared" si="176"/>
        <v>1.4099869580099873</v>
      </c>
      <c r="AS119" s="25"/>
      <c r="AT119" s="20">
        <f t="shared" si="177"/>
        <v>0</v>
      </c>
      <c r="AU119" s="20">
        <f t="shared" si="178"/>
        <v>0</v>
      </c>
      <c r="AV119" s="20">
        <f t="shared" si="179"/>
        <v>0</v>
      </c>
      <c r="AX119" s="18"/>
      <c r="AY119" s="18"/>
      <c r="AZ119" s="18"/>
      <c r="BA119" s="125"/>
      <c r="BB119" s="125"/>
      <c r="BC119" s="126"/>
      <c r="BD119" s="122"/>
      <c r="BE119" s="30" t="s">
        <v>120</v>
      </c>
    </row>
    <row r="120" spans="1:57" x14ac:dyDescent="0.4">
      <c r="A120" s="44">
        <v>1120</v>
      </c>
      <c r="B120" s="44">
        <v>44.97</v>
      </c>
      <c r="C120" s="20">
        <v>196.21</v>
      </c>
      <c r="D120" s="24">
        <f t="shared" si="142"/>
        <v>975.57281132259902</v>
      </c>
      <c r="E120" s="24">
        <f t="shared" si="143"/>
        <v>-870.03281132259906</v>
      </c>
      <c r="F120" s="24">
        <f t="shared" si="144"/>
        <v>-469.48068911347252</v>
      </c>
      <c r="G120" s="24">
        <f t="shared" si="145"/>
        <v>-37.520041112882815</v>
      </c>
      <c r="H120" s="20">
        <f t="shared" si="146"/>
        <v>6504874.9093108848</v>
      </c>
      <c r="I120" s="20">
        <f t="shared" si="147"/>
        <v>2213683.8099588873</v>
      </c>
      <c r="J120" s="21">
        <f t="shared" si="148"/>
        <v>470.97756946119358</v>
      </c>
      <c r="K120" s="21">
        <f t="shared" si="149"/>
        <v>184.56926296681209</v>
      </c>
      <c r="L120" s="21">
        <f t="shared" si="150"/>
        <v>383.76049058933478</v>
      </c>
      <c r="M120" s="25"/>
      <c r="N120" s="20">
        <f t="shared" si="151"/>
        <v>10</v>
      </c>
      <c r="O120" s="20">
        <f t="shared" si="152"/>
        <v>-1.4137166941154109E-2</v>
      </c>
      <c r="P120" s="20">
        <f t="shared" si="153"/>
        <v>1.3962634015956819E-3</v>
      </c>
      <c r="Q120" s="22">
        <f t="shared" si="154"/>
        <v>1.417204853545484E-2</v>
      </c>
      <c r="R120" s="21">
        <f t="shared" si="155"/>
        <v>1.0000167375828104</v>
      </c>
      <c r="S120" s="20">
        <f t="shared" si="156"/>
        <v>7.0245787418629462</v>
      </c>
      <c r="T120" s="20">
        <f t="shared" si="157"/>
        <v>-6.8355888036214676</v>
      </c>
      <c r="U120" s="20">
        <f t="shared" si="158"/>
        <v>-1.9820054222209691</v>
      </c>
      <c r="V120" s="25"/>
      <c r="W120" s="44">
        <v>1120</v>
      </c>
      <c r="X120" s="44">
        <v>44.97</v>
      </c>
      <c r="Y120" s="20">
        <v>196.21</v>
      </c>
      <c r="Z120" s="20">
        <f t="shared" si="159"/>
        <v>975.57281132259902</v>
      </c>
      <c r="AA120" s="20">
        <f t="shared" si="160"/>
        <v>-870.03281132259906</v>
      </c>
      <c r="AB120" s="20">
        <f t="shared" si="161"/>
        <v>-469.48068911347252</v>
      </c>
      <c r="AC120" s="20">
        <f t="shared" si="162"/>
        <v>-37.520041112882815</v>
      </c>
      <c r="AD120" s="20">
        <f t="shared" si="163"/>
        <v>6504874.9093108848</v>
      </c>
      <c r="AE120" s="20">
        <f t="shared" si="164"/>
        <v>2213683.8099588873</v>
      </c>
      <c r="AF120" s="21">
        <f t="shared" si="165"/>
        <v>470.97756946119358</v>
      </c>
      <c r="AG120" s="21">
        <f t="shared" si="166"/>
        <v>184.56926296681209</v>
      </c>
      <c r="AH120" s="21">
        <f t="shared" si="167"/>
        <v>383.76049058933478</v>
      </c>
      <c r="AI120" s="25"/>
      <c r="AJ120" s="20">
        <f t="shared" si="168"/>
        <v>10</v>
      </c>
      <c r="AK120" s="20">
        <f t="shared" si="169"/>
        <v>-1.4137166941154109E-2</v>
      </c>
      <c r="AL120" s="20">
        <f t="shared" si="170"/>
        <v>1.3962634015956819E-3</v>
      </c>
      <c r="AM120" s="23">
        <f t="shared" si="171"/>
        <v>1.417204853545484E-2</v>
      </c>
      <c r="AN120" s="44">
        <f t="shared" si="172"/>
        <v>1.0000167375828104</v>
      </c>
      <c r="AO120" s="23">
        <f t="shared" si="173"/>
        <v>7.0245787418629462</v>
      </c>
      <c r="AP120" s="23">
        <f t="shared" si="174"/>
        <v>-6.8355888036214676</v>
      </c>
      <c r="AQ120" s="23">
        <f t="shared" si="175"/>
        <v>-1.9820054222209691</v>
      </c>
      <c r="AR120" s="44">
        <f t="shared" si="176"/>
        <v>0.81358744214507361</v>
      </c>
      <c r="AS120" s="25"/>
      <c r="AT120" s="20">
        <f t="shared" si="177"/>
        <v>0</v>
      </c>
      <c r="AU120" s="20">
        <f t="shared" si="178"/>
        <v>0</v>
      </c>
      <c r="AV120" s="20">
        <f t="shared" si="179"/>
        <v>0</v>
      </c>
      <c r="AX120" s="18"/>
      <c r="AY120" s="18"/>
      <c r="AZ120" s="18"/>
      <c r="BA120" s="125"/>
      <c r="BB120" s="125"/>
      <c r="BC120" s="126"/>
      <c r="BD120" s="122"/>
      <c r="BE120" s="30" t="s">
        <v>120</v>
      </c>
    </row>
    <row r="121" spans="1:57" x14ac:dyDescent="0.4">
      <c r="A121" s="44">
        <v>1130</v>
      </c>
      <c r="B121" s="44">
        <v>44.14</v>
      </c>
      <c r="C121" s="20">
        <v>196.25</v>
      </c>
      <c r="D121" s="24">
        <f t="shared" si="142"/>
        <v>982.69852211941748</v>
      </c>
      <c r="E121" s="24">
        <f t="shared" si="143"/>
        <v>-877.15852211941751</v>
      </c>
      <c r="F121" s="24">
        <f t="shared" si="144"/>
        <v>-476.21696832540857</v>
      </c>
      <c r="G121" s="24">
        <f t="shared" si="145"/>
        <v>-39.480917772510004</v>
      </c>
      <c r="H121" s="20">
        <f t="shared" si="146"/>
        <v>6504868.1730316728</v>
      </c>
      <c r="I121" s="20">
        <f t="shared" si="147"/>
        <v>2213681.8490822278</v>
      </c>
      <c r="J121" s="21">
        <f t="shared" si="148"/>
        <v>477.85075472285581</v>
      </c>
      <c r="K121" s="21">
        <f t="shared" si="149"/>
        <v>184.73928631461237</v>
      </c>
      <c r="L121" s="21">
        <f t="shared" si="150"/>
        <v>390.18120706786812</v>
      </c>
      <c r="M121" s="25"/>
      <c r="N121" s="20">
        <f t="shared" si="151"/>
        <v>10</v>
      </c>
      <c r="O121" s="20">
        <f t="shared" si="152"/>
        <v>-1.4486232791552905E-2</v>
      </c>
      <c r="P121" s="20">
        <f t="shared" si="153"/>
        <v>6.9813170079759297E-4</v>
      </c>
      <c r="Q121" s="22">
        <f t="shared" si="154"/>
        <v>1.4494510408849193E-2</v>
      </c>
      <c r="R121" s="21">
        <f t="shared" si="155"/>
        <v>1.0000175079371585</v>
      </c>
      <c r="S121" s="20">
        <f t="shared" si="156"/>
        <v>7.1257107968184243</v>
      </c>
      <c r="T121" s="20">
        <f t="shared" si="157"/>
        <v>-6.7362792119360613</v>
      </c>
      <c r="U121" s="20">
        <f t="shared" si="158"/>
        <v>-1.96087665962719</v>
      </c>
      <c r="V121" s="25"/>
      <c r="W121" s="44">
        <v>1130</v>
      </c>
      <c r="X121" s="44">
        <v>44.14</v>
      </c>
      <c r="Y121" s="20">
        <v>196.25</v>
      </c>
      <c r="Z121" s="20">
        <f t="shared" si="159"/>
        <v>982.69852211941748</v>
      </c>
      <c r="AA121" s="20">
        <f t="shared" si="160"/>
        <v>-877.15852211941751</v>
      </c>
      <c r="AB121" s="20">
        <f t="shared" si="161"/>
        <v>-476.21696832540857</v>
      </c>
      <c r="AC121" s="20">
        <f t="shared" si="162"/>
        <v>-39.480917772510004</v>
      </c>
      <c r="AD121" s="20">
        <f t="shared" si="163"/>
        <v>6504868.1730316728</v>
      </c>
      <c r="AE121" s="20">
        <f t="shared" si="164"/>
        <v>2213681.8490822278</v>
      </c>
      <c r="AF121" s="21">
        <f t="shared" si="165"/>
        <v>477.85075472285581</v>
      </c>
      <c r="AG121" s="21">
        <f t="shared" si="166"/>
        <v>184.73928631461237</v>
      </c>
      <c r="AH121" s="21">
        <f t="shared" si="167"/>
        <v>390.18120706786812</v>
      </c>
      <c r="AI121" s="25"/>
      <c r="AJ121" s="20">
        <f t="shared" si="168"/>
        <v>10</v>
      </c>
      <c r="AK121" s="20">
        <f t="shared" si="169"/>
        <v>-1.4486232791552905E-2</v>
      </c>
      <c r="AL121" s="20">
        <f t="shared" si="170"/>
        <v>6.9813170079759297E-4</v>
      </c>
      <c r="AM121" s="23">
        <f t="shared" si="171"/>
        <v>1.4494510408849193E-2</v>
      </c>
      <c r="AN121" s="44">
        <f t="shared" si="172"/>
        <v>1.0000175079371585</v>
      </c>
      <c r="AO121" s="23">
        <f t="shared" si="173"/>
        <v>7.1257107968184243</v>
      </c>
      <c r="AP121" s="23">
        <f t="shared" si="174"/>
        <v>-6.7362792119360613</v>
      </c>
      <c r="AQ121" s="23">
        <f t="shared" si="175"/>
        <v>-1.96087665962719</v>
      </c>
      <c r="AR121" s="44">
        <f t="shared" si="176"/>
        <v>0.83014211732904863</v>
      </c>
      <c r="AS121" s="25"/>
      <c r="AT121" s="20">
        <f t="shared" si="177"/>
        <v>0</v>
      </c>
      <c r="AU121" s="20">
        <f t="shared" si="178"/>
        <v>0</v>
      </c>
      <c r="AV121" s="20">
        <f t="shared" si="179"/>
        <v>0</v>
      </c>
      <c r="AX121" s="18"/>
      <c r="AY121" s="18"/>
      <c r="AZ121" s="18"/>
      <c r="BA121" s="125"/>
      <c r="BB121" s="125"/>
      <c r="BC121" s="126"/>
      <c r="BD121" s="122"/>
      <c r="BE121" s="30" t="s">
        <v>120</v>
      </c>
    </row>
    <row r="122" spans="1:57" x14ac:dyDescent="0.4">
      <c r="A122" s="44">
        <v>1140</v>
      </c>
      <c r="B122" s="44">
        <v>43.4</v>
      </c>
      <c r="C122" s="20">
        <v>196.31</v>
      </c>
      <c r="D122" s="24">
        <f t="shared" si="142"/>
        <v>989.9196975898567</v>
      </c>
      <c r="E122" s="24">
        <f t="shared" si="143"/>
        <v>-884.37969758985673</v>
      </c>
      <c r="F122" s="24">
        <f t="shared" si="144"/>
        <v>-482.85720439768727</v>
      </c>
      <c r="G122" s="24">
        <f t="shared" si="145"/>
        <v>-41.420117425358242</v>
      </c>
      <c r="H122" s="20">
        <f t="shared" si="146"/>
        <v>6504861.5327956006</v>
      </c>
      <c r="I122" s="20">
        <f t="shared" si="147"/>
        <v>2213679.9098825748</v>
      </c>
      <c r="J122" s="21">
        <f t="shared" si="148"/>
        <v>484.63048394243674</v>
      </c>
      <c r="K122" s="21">
        <f t="shared" si="149"/>
        <v>184.90290391292066</v>
      </c>
      <c r="L122" s="21">
        <f t="shared" si="150"/>
        <v>396.51441652159468</v>
      </c>
      <c r="M122" s="25"/>
      <c r="N122" s="20">
        <f t="shared" si="151"/>
        <v>10</v>
      </c>
      <c r="O122" s="20">
        <f t="shared" si="152"/>
        <v>-1.2915436464758073E-2</v>
      </c>
      <c r="P122" s="20">
        <f t="shared" si="153"/>
        <v>1.0471975511966373E-3</v>
      </c>
      <c r="Q122" s="22">
        <f t="shared" si="154"/>
        <v>1.2935735181775376E-2</v>
      </c>
      <c r="R122" s="21">
        <f t="shared" si="155"/>
        <v>1.0000139446703984</v>
      </c>
      <c r="S122" s="20">
        <f t="shared" si="156"/>
        <v>7.221175470439265</v>
      </c>
      <c r="T122" s="20">
        <f t="shared" si="157"/>
        <v>-6.640236072278725</v>
      </c>
      <c r="U122" s="20">
        <f t="shared" si="158"/>
        <v>-1.9391996528482389</v>
      </c>
      <c r="V122" s="25"/>
      <c r="W122" s="44">
        <v>1140</v>
      </c>
      <c r="X122" s="44">
        <v>43.4</v>
      </c>
      <c r="Y122" s="20">
        <v>196.31</v>
      </c>
      <c r="Z122" s="20">
        <f t="shared" si="159"/>
        <v>989.9196975898567</v>
      </c>
      <c r="AA122" s="20">
        <f t="shared" si="160"/>
        <v>-884.37969758985673</v>
      </c>
      <c r="AB122" s="20">
        <f t="shared" si="161"/>
        <v>-482.85720439768727</v>
      </c>
      <c r="AC122" s="20">
        <f t="shared" si="162"/>
        <v>-41.420117425358242</v>
      </c>
      <c r="AD122" s="20">
        <f t="shared" si="163"/>
        <v>6504861.5327956006</v>
      </c>
      <c r="AE122" s="20">
        <f t="shared" si="164"/>
        <v>2213679.9098825748</v>
      </c>
      <c r="AF122" s="21">
        <f t="shared" si="165"/>
        <v>484.63048394243674</v>
      </c>
      <c r="AG122" s="21">
        <f t="shared" si="166"/>
        <v>184.90290391292066</v>
      </c>
      <c r="AH122" s="21">
        <f t="shared" si="167"/>
        <v>396.51441652159468</v>
      </c>
      <c r="AI122" s="25"/>
      <c r="AJ122" s="20">
        <f t="shared" si="168"/>
        <v>10</v>
      </c>
      <c r="AK122" s="20">
        <f t="shared" si="169"/>
        <v>-1.2915436464758073E-2</v>
      </c>
      <c r="AL122" s="20">
        <f t="shared" si="170"/>
        <v>1.0471975511966373E-3</v>
      </c>
      <c r="AM122" s="23">
        <f t="shared" si="171"/>
        <v>1.2935735181775376E-2</v>
      </c>
      <c r="AN122" s="44">
        <f t="shared" si="172"/>
        <v>1.0000139446703984</v>
      </c>
      <c r="AO122" s="23">
        <f t="shared" si="173"/>
        <v>7.221175470439265</v>
      </c>
      <c r="AP122" s="23">
        <f t="shared" si="174"/>
        <v>-6.640236072278725</v>
      </c>
      <c r="AQ122" s="23">
        <f t="shared" si="175"/>
        <v>-1.9391996528482389</v>
      </c>
      <c r="AR122" s="44">
        <f t="shared" si="176"/>
        <v>0.73976941118155148</v>
      </c>
      <c r="AS122" s="25"/>
      <c r="AT122" s="20">
        <f t="shared" si="177"/>
        <v>0</v>
      </c>
      <c r="AU122" s="20">
        <f t="shared" si="178"/>
        <v>0</v>
      </c>
      <c r="AV122" s="20">
        <f t="shared" si="179"/>
        <v>0</v>
      </c>
      <c r="AX122" s="18"/>
      <c r="AY122" s="18"/>
      <c r="AZ122" s="18"/>
      <c r="BA122" s="125"/>
      <c r="BB122" s="125"/>
      <c r="BC122" s="126"/>
      <c r="BD122" s="122"/>
      <c r="BE122" s="30" t="s">
        <v>120</v>
      </c>
    </row>
    <row r="123" spans="1:57" x14ac:dyDescent="0.4">
      <c r="A123" s="44">
        <v>1150</v>
      </c>
      <c r="B123" s="44">
        <v>43.23</v>
      </c>
      <c r="C123" s="20">
        <v>195.99</v>
      </c>
      <c r="D123" s="24">
        <f t="shared" si="142"/>
        <v>997.19563568053479</v>
      </c>
      <c r="E123" s="24">
        <f t="shared" si="143"/>
        <v>-891.65563568053483</v>
      </c>
      <c r="F123" s="24">
        <f t="shared" si="144"/>
        <v>-489.44654341657792</v>
      </c>
      <c r="G123" s="24">
        <f t="shared" si="145"/>
        <v>-43.328294697902244</v>
      </c>
      <c r="H123" s="20">
        <f t="shared" si="146"/>
        <v>6504854.9434565818</v>
      </c>
      <c r="I123" s="20">
        <f t="shared" si="147"/>
        <v>2213678.0017053024</v>
      </c>
      <c r="J123" s="21">
        <f t="shared" si="148"/>
        <v>491.36062111636949</v>
      </c>
      <c r="K123" s="21">
        <f t="shared" si="149"/>
        <v>185.05892592454393</v>
      </c>
      <c r="L123" s="21">
        <f t="shared" si="150"/>
        <v>402.78869576871978</v>
      </c>
      <c r="M123" s="25"/>
      <c r="N123" s="20">
        <f t="shared" si="151"/>
        <v>10</v>
      </c>
      <c r="O123" s="20">
        <f t="shared" si="152"/>
        <v>-2.9670597283903899E-3</v>
      </c>
      <c r="P123" s="20">
        <f t="shared" si="153"/>
        <v>-5.5850536063817352E-3</v>
      </c>
      <c r="Q123" s="22">
        <f t="shared" si="154"/>
        <v>4.8459233790942857E-3</v>
      </c>
      <c r="R123" s="21">
        <f t="shared" si="155"/>
        <v>1.000001956919045</v>
      </c>
      <c r="S123" s="20">
        <f t="shared" si="156"/>
        <v>7.2759380906780544</v>
      </c>
      <c r="T123" s="20">
        <f t="shared" si="157"/>
        <v>-6.5893390188906587</v>
      </c>
      <c r="U123" s="20">
        <f t="shared" si="158"/>
        <v>-1.9081772725440049</v>
      </c>
      <c r="V123" s="25"/>
      <c r="W123" s="44">
        <v>1150</v>
      </c>
      <c r="X123" s="44">
        <v>43.23</v>
      </c>
      <c r="Y123" s="20">
        <v>195.99</v>
      </c>
      <c r="Z123" s="20">
        <f t="shared" si="159"/>
        <v>997.19563568053479</v>
      </c>
      <c r="AA123" s="20">
        <f t="shared" si="160"/>
        <v>-891.65563568053483</v>
      </c>
      <c r="AB123" s="20">
        <f t="shared" si="161"/>
        <v>-489.44654341657792</v>
      </c>
      <c r="AC123" s="20">
        <f t="shared" si="162"/>
        <v>-43.328294697902244</v>
      </c>
      <c r="AD123" s="20">
        <f t="shared" si="163"/>
        <v>6504854.9434565818</v>
      </c>
      <c r="AE123" s="20">
        <f t="shared" si="164"/>
        <v>2213678.0017053024</v>
      </c>
      <c r="AF123" s="21">
        <f t="shared" si="165"/>
        <v>491.36062111636949</v>
      </c>
      <c r="AG123" s="21">
        <f t="shared" si="166"/>
        <v>185.05892592454393</v>
      </c>
      <c r="AH123" s="21">
        <f t="shared" si="167"/>
        <v>402.78869576871978</v>
      </c>
      <c r="AI123" s="25"/>
      <c r="AJ123" s="20">
        <f t="shared" si="168"/>
        <v>10</v>
      </c>
      <c r="AK123" s="20">
        <f t="shared" si="169"/>
        <v>-2.9670597283903899E-3</v>
      </c>
      <c r="AL123" s="20">
        <f t="shared" si="170"/>
        <v>-5.5850536063817352E-3</v>
      </c>
      <c r="AM123" s="23">
        <f t="shared" si="171"/>
        <v>4.8459233790942857E-3</v>
      </c>
      <c r="AN123" s="44">
        <f t="shared" si="172"/>
        <v>1.000001956919045</v>
      </c>
      <c r="AO123" s="23">
        <f t="shared" si="173"/>
        <v>7.2759380906780544</v>
      </c>
      <c r="AP123" s="23">
        <f t="shared" si="174"/>
        <v>-6.5893390188906587</v>
      </c>
      <c r="AQ123" s="23">
        <f t="shared" si="175"/>
        <v>-1.9081772725440049</v>
      </c>
      <c r="AR123" s="44">
        <f t="shared" si="176"/>
        <v>0.26016867796898474</v>
      </c>
      <c r="AS123" s="25"/>
      <c r="AT123" s="20">
        <f t="shared" si="177"/>
        <v>0</v>
      </c>
      <c r="AU123" s="20">
        <f t="shared" si="178"/>
        <v>0</v>
      </c>
      <c r="AV123" s="20">
        <f t="shared" si="179"/>
        <v>0</v>
      </c>
      <c r="AX123" s="18"/>
      <c r="AY123" s="18"/>
      <c r="AZ123" s="18"/>
      <c r="BA123" s="125"/>
      <c r="BB123" s="125"/>
      <c r="BC123" s="126"/>
      <c r="BD123" s="122"/>
      <c r="BE123" s="30" t="s">
        <v>120</v>
      </c>
    </row>
    <row r="124" spans="1:57" x14ac:dyDescent="0.4">
      <c r="A124" s="44">
        <v>1160</v>
      </c>
      <c r="B124" s="44">
        <v>43.37</v>
      </c>
      <c r="C124" s="20">
        <v>195.98</v>
      </c>
      <c r="D124" s="24">
        <f t="shared" si="142"/>
        <v>1004.4733614553096</v>
      </c>
      <c r="E124" s="24">
        <f t="shared" si="143"/>
        <v>-898.93336145530964</v>
      </c>
      <c r="F124" s="24">
        <f t="shared" si="144"/>
        <v>-496.03954577547552</v>
      </c>
      <c r="G124" s="24">
        <f t="shared" si="145"/>
        <v>-45.216939071304672</v>
      </c>
      <c r="H124" s="20">
        <f t="shared" si="146"/>
        <v>6504848.3504542233</v>
      </c>
      <c r="I124" s="20">
        <f t="shared" si="147"/>
        <v>2213676.1130609289</v>
      </c>
      <c r="J124" s="21">
        <f t="shared" si="148"/>
        <v>498.09617801396365</v>
      </c>
      <c r="K124" s="21">
        <f t="shared" si="149"/>
        <v>185.20845470196679</v>
      </c>
      <c r="L124" s="21">
        <f t="shared" si="150"/>
        <v>409.0532257915508</v>
      </c>
      <c r="M124" s="25"/>
      <c r="N124" s="20">
        <f t="shared" si="151"/>
        <v>10</v>
      </c>
      <c r="O124" s="20">
        <f t="shared" si="152"/>
        <v>2.4434609527920711E-3</v>
      </c>
      <c r="P124" s="20">
        <f t="shared" si="153"/>
        <v>-1.7453292519977026E-4</v>
      </c>
      <c r="Q124" s="22">
        <f t="shared" si="154"/>
        <v>2.4463910111907072E-3</v>
      </c>
      <c r="R124" s="21">
        <f t="shared" si="155"/>
        <v>1.0000004987360467</v>
      </c>
      <c r="S124" s="20">
        <f t="shared" si="156"/>
        <v>7.2777257747747912</v>
      </c>
      <c r="T124" s="20">
        <f t="shared" si="157"/>
        <v>-6.5930023588975839</v>
      </c>
      <c r="U124" s="20">
        <f t="shared" si="158"/>
        <v>-1.888644373402425</v>
      </c>
      <c r="V124" s="25"/>
      <c r="W124" s="44">
        <v>1160</v>
      </c>
      <c r="X124" s="44">
        <v>43.37</v>
      </c>
      <c r="Y124" s="20">
        <v>195.98</v>
      </c>
      <c r="Z124" s="20">
        <f t="shared" si="159"/>
        <v>1004.4733614553096</v>
      </c>
      <c r="AA124" s="20">
        <f t="shared" si="160"/>
        <v>-898.93336145530964</v>
      </c>
      <c r="AB124" s="20">
        <f t="shared" si="161"/>
        <v>-496.03954577547552</v>
      </c>
      <c r="AC124" s="20">
        <f t="shared" si="162"/>
        <v>-45.216939071304672</v>
      </c>
      <c r="AD124" s="20">
        <f t="shared" si="163"/>
        <v>6504848.3504542233</v>
      </c>
      <c r="AE124" s="20">
        <f t="shared" si="164"/>
        <v>2213676.1130609289</v>
      </c>
      <c r="AF124" s="21">
        <f t="shared" si="165"/>
        <v>498.09617801396365</v>
      </c>
      <c r="AG124" s="21">
        <f t="shared" si="166"/>
        <v>185.20845470196679</v>
      </c>
      <c r="AH124" s="21">
        <f t="shared" si="167"/>
        <v>409.0532257915508</v>
      </c>
      <c r="AI124" s="25"/>
      <c r="AJ124" s="20">
        <f t="shared" si="168"/>
        <v>10</v>
      </c>
      <c r="AK124" s="20">
        <f t="shared" si="169"/>
        <v>2.4434609527920711E-3</v>
      </c>
      <c r="AL124" s="20">
        <f t="shared" si="170"/>
        <v>-1.7453292519977026E-4</v>
      </c>
      <c r="AM124" s="23">
        <f t="shared" si="171"/>
        <v>2.4463910111907072E-3</v>
      </c>
      <c r="AN124" s="44">
        <f t="shared" si="172"/>
        <v>1.0000004987360467</v>
      </c>
      <c r="AO124" s="23">
        <f t="shared" si="173"/>
        <v>7.2777257747747912</v>
      </c>
      <c r="AP124" s="23">
        <f t="shared" si="174"/>
        <v>-6.5930023588975839</v>
      </c>
      <c r="AQ124" s="23">
        <f t="shared" si="175"/>
        <v>-1.888644373402425</v>
      </c>
      <c r="AR124" s="44">
        <f t="shared" si="176"/>
        <v>0.14014065193093814</v>
      </c>
      <c r="AS124" s="25"/>
      <c r="AT124" s="20">
        <f t="shared" si="177"/>
        <v>0</v>
      </c>
      <c r="AU124" s="20">
        <f t="shared" si="178"/>
        <v>0</v>
      </c>
      <c r="AV124" s="20">
        <f t="shared" si="179"/>
        <v>0</v>
      </c>
      <c r="AX124" s="18"/>
      <c r="AY124" s="18"/>
      <c r="AZ124" s="18"/>
      <c r="BA124" s="125"/>
      <c r="BB124" s="125"/>
      <c r="BC124" s="126"/>
      <c r="BD124" s="122"/>
      <c r="BE124" s="30" t="s">
        <v>120</v>
      </c>
    </row>
    <row r="125" spans="1:57" x14ac:dyDescent="0.4">
      <c r="A125" s="44">
        <v>1170</v>
      </c>
      <c r="B125" s="44">
        <v>43.75</v>
      </c>
      <c r="C125" s="20">
        <v>195.93</v>
      </c>
      <c r="D125" s="24">
        <f t="shared" si="142"/>
        <v>1011.7198796942627</v>
      </c>
      <c r="E125" s="24">
        <f t="shared" si="143"/>
        <v>-906.1798796942627</v>
      </c>
      <c r="F125" s="24">
        <f t="shared" si="144"/>
        <v>-502.66521294999592</v>
      </c>
      <c r="G125" s="24">
        <f t="shared" si="145"/>
        <v>-47.111177265311525</v>
      </c>
      <c r="H125" s="20">
        <f t="shared" si="146"/>
        <v>6504841.724787049</v>
      </c>
      <c r="I125" s="20">
        <f t="shared" si="147"/>
        <v>2213674.2188227349</v>
      </c>
      <c r="J125" s="21">
        <f t="shared" si="148"/>
        <v>504.8680811196013</v>
      </c>
      <c r="K125" s="21">
        <f t="shared" si="149"/>
        <v>185.35427859489153</v>
      </c>
      <c r="L125" s="21">
        <f t="shared" si="150"/>
        <v>415.3463741534506</v>
      </c>
      <c r="M125" s="25"/>
      <c r="N125" s="20">
        <f t="shared" si="151"/>
        <v>10</v>
      </c>
      <c r="O125" s="20">
        <f t="shared" si="152"/>
        <v>6.6322511575784967E-3</v>
      </c>
      <c r="P125" s="20">
        <f t="shared" si="153"/>
        <v>-8.7266462599686718E-4</v>
      </c>
      <c r="Q125" s="22">
        <f t="shared" si="154"/>
        <v>6.6594586745865048E-3</v>
      </c>
      <c r="R125" s="21">
        <f t="shared" si="155"/>
        <v>1.0000036957155432</v>
      </c>
      <c r="S125" s="20">
        <f t="shared" si="156"/>
        <v>7.2465182389530938</v>
      </c>
      <c r="T125" s="20">
        <f t="shared" si="157"/>
        <v>-6.6256671745203741</v>
      </c>
      <c r="U125" s="20">
        <f t="shared" si="158"/>
        <v>-1.8942381940068564</v>
      </c>
      <c r="V125" s="25"/>
      <c r="W125" s="44">
        <v>1170</v>
      </c>
      <c r="X125" s="44">
        <v>43.75</v>
      </c>
      <c r="Y125" s="20">
        <v>195.93</v>
      </c>
      <c r="Z125" s="20">
        <f t="shared" si="159"/>
        <v>1011.7198796942627</v>
      </c>
      <c r="AA125" s="20">
        <f t="shared" si="160"/>
        <v>-906.1798796942627</v>
      </c>
      <c r="AB125" s="20">
        <f t="shared" si="161"/>
        <v>-502.66521294999592</v>
      </c>
      <c r="AC125" s="20">
        <f t="shared" si="162"/>
        <v>-47.111177265311525</v>
      </c>
      <c r="AD125" s="20">
        <f t="shared" si="163"/>
        <v>6504841.724787049</v>
      </c>
      <c r="AE125" s="20">
        <f t="shared" si="164"/>
        <v>2213674.2188227349</v>
      </c>
      <c r="AF125" s="21">
        <f t="shared" si="165"/>
        <v>504.8680811196013</v>
      </c>
      <c r="AG125" s="21">
        <f t="shared" si="166"/>
        <v>185.35427859489153</v>
      </c>
      <c r="AH125" s="21">
        <f t="shared" si="167"/>
        <v>415.3463741534506</v>
      </c>
      <c r="AI125" s="25"/>
      <c r="AJ125" s="20">
        <f t="shared" si="168"/>
        <v>10</v>
      </c>
      <c r="AK125" s="20">
        <f t="shared" si="169"/>
        <v>6.6322511575784967E-3</v>
      </c>
      <c r="AL125" s="20">
        <f t="shared" si="170"/>
        <v>-8.7266462599686718E-4</v>
      </c>
      <c r="AM125" s="23">
        <f t="shared" si="171"/>
        <v>6.6594586745865048E-3</v>
      </c>
      <c r="AN125" s="44">
        <f t="shared" si="172"/>
        <v>1.0000036957155432</v>
      </c>
      <c r="AO125" s="23">
        <f t="shared" si="173"/>
        <v>7.2465182389530938</v>
      </c>
      <c r="AP125" s="23">
        <f t="shared" si="174"/>
        <v>-6.6256671745203741</v>
      </c>
      <c r="AQ125" s="23">
        <f t="shared" si="175"/>
        <v>-1.8942381940068564</v>
      </c>
      <c r="AR125" s="44">
        <f t="shared" si="176"/>
        <v>0.38044565213266879</v>
      </c>
      <c r="AS125" s="25"/>
      <c r="AT125" s="20">
        <f t="shared" si="177"/>
        <v>0</v>
      </c>
      <c r="AU125" s="20">
        <f t="shared" si="178"/>
        <v>0</v>
      </c>
      <c r="AV125" s="20">
        <f t="shared" si="179"/>
        <v>0</v>
      </c>
      <c r="AX125" s="18"/>
      <c r="AY125" s="18"/>
      <c r="AZ125" s="18"/>
      <c r="BA125" s="125"/>
      <c r="BB125" s="125"/>
      <c r="BC125" s="126"/>
      <c r="BD125" s="122"/>
      <c r="BE125" s="30" t="s">
        <v>120</v>
      </c>
    </row>
    <row r="126" spans="1:57" x14ac:dyDescent="0.4">
      <c r="A126" s="44">
        <v>1180</v>
      </c>
      <c r="B126" s="44">
        <v>43.96</v>
      </c>
      <c r="C126" s="20">
        <v>196.22</v>
      </c>
      <c r="D126" s="24">
        <f t="shared" si="142"/>
        <v>1018.9308379067545</v>
      </c>
      <c r="E126" s="24">
        <f t="shared" si="143"/>
        <v>-913.39083790675454</v>
      </c>
      <c r="F126" s="24">
        <f t="shared" si="144"/>
        <v>-509.32264410313002</v>
      </c>
      <c r="G126" s="24">
        <f t="shared" si="145"/>
        <v>-49.02963437325306</v>
      </c>
      <c r="H126" s="20">
        <f t="shared" si="146"/>
        <v>6504835.0673558954</v>
      </c>
      <c r="I126" s="20">
        <f t="shared" si="147"/>
        <v>2213672.3003656268</v>
      </c>
      <c r="J126" s="21">
        <f t="shared" si="148"/>
        <v>511.67710603756598</v>
      </c>
      <c r="K126" s="21">
        <f t="shared" si="149"/>
        <v>185.49860024557589</v>
      </c>
      <c r="L126" s="21">
        <f t="shared" si="150"/>
        <v>421.67942275245599</v>
      </c>
      <c r="M126" s="25"/>
      <c r="N126" s="20">
        <f t="shared" si="151"/>
        <v>10</v>
      </c>
      <c r="O126" s="20">
        <f t="shared" si="152"/>
        <v>3.6651914291881069E-3</v>
      </c>
      <c r="P126" s="20">
        <f t="shared" si="153"/>
        <v>5.0614548307834168E-3</v>
      </c>
      <c r="Q126" s="22">
        <f t="shared" si="154"/>
        <v>5.0725632312644819E-3</v>
      </c>
      <c r="R126" s="21">
        <f t="shared" si="155"/>
        <v>1.0000021442469953</v>
      </c>
      <c r="S126" s="20">
        <f t="shared" si="156"/>
        <v>7.2109582124918976</v>
      </c>
      <c r="T126" s="20">
        <f t="shared" si="157"/>
        <v>-6.6574311531340955</v>
      </c>
      <c r="U126" s="20">
        <f t="shared" si="158"/>
        <v>-1.9184571079415371</v>
      </c>
      <c r="V126" s="25"/>
      <c r="W126" s="44">
        <v>1180</v>
      </c>
      <c r="X126" s="44">
        <v>43.96</v>
      </c>
      <c r="Y126" s="20">
        <v>196.22</v>
      </c>
      <c r="Z126" s="20">
        <f t="shared" si="159"/>
        <v>1018.9308379067545</v>
      </c>
      <c r="AA126" s="20">
        <f t="shared" si="160"/>
        <v>-913.39083790675454</v>
      </c>
      <c r="AB126" s="20">
        <f t="shared" si="161"/>
        <v>-509.32264410313002</v>
      </c>
      <c r="AC126" s="20">
        <f t="shared" si="162"/>
        <v>-49.02963437325306</v>
      </c>
      <c r="AD126" s="20">
        <f t="shared" si="163"/>
        <v>6504835.0673558954</v>
      </c>
      <c r="AE126" s="20">
        <f t="shared" si="164"/>
        <v>2213672.3003656268</v>
      </c>
      <c r="AF126" s="21">
        <f t="shared" si="165"/>
        <v>511.67710603756598</v>
      </c>
      <c r="AG126" s="21">
        <f t="shared" si="166"/>
        <v>185.49860024557589</v>
      </c>
      <c r="AH126" s="21">
        <f t="shared" si="167"/>
        <v>421.67942275245599</v>
      </c>
      <c r="AI126" s="25"/>
      <c r="AJ126" s="20">
        <f t="shared" si="168"/>
        <v>10</v>
      </c>
      <c r="AK126" s="20">
        <f t="shared" si="169"/>
        <v>3.6651914291881069E-3</v>
      </c>
      <c r="AL126" s="20">
        <f t="shared" si="170"/>
        <v>5.0614548307834168E-3</v>
      </c>
      <c r="AM126" s="23">
        <f t="shared" si="171"/>
        <v>5.0725632312644819E-3</v>
      </c>
      <c r="AN126" s="44">
        <f t="shared" si="172"/>
        <v>1.0000021442469953</v>
      </c>
      <c r="AO126" s="23">
        <f t="shared" si="173"/>
        <v>7.2109582124918976</v>
      </c>
      <c r="AP126" s="23">
        <f t="shared" si="174"/>
        <v>-6.6574311531340955</v>
      </c>
      <c r="AQ126" s="23">
        <f t="shared" si="175"/>
        <v>-1.9184571079415371</v>
      </c>
      <c r="AR126" s="44">
        <f t="shared" si="176"/>
        <v>0.21103277319720048</v>
      </c>
      <c r="AS126" s="25"/>
      <c r="AT126" s="20">
        <f t="shared" si="177"/>
        <v>0</v>
      </c>
      <c r="AU126" s="20">
        <f t="shared" si="178"/>
        <v>0</v>
      </c>
      <c r="AV126" s="20">
        <f t="shared" si="179"/>
        <v>0</v>
      </c>
      <c r="AX126" s="18"/>
      <c r="AY126" s="18"/>
      <c r="AZ126" s="18"/>
      <c r="BA126" s="125"/>
      <c r="BB126" s="125"/>
      <c r="BC126" s="126"/>
      <c r="BD126" s="122"/>
      <c r="BE126" s="30" t="s">
        <v>120</v>
      </c>
    </row>
    <row r="127" spans="1:57" x14ac:dyDescent="0.4">
      <c r="A127" s="44">
        <v>1190</v>
      </c>
      <c r="B127" s="44">
        <v>44.16</v>
      </c>
      <c r="C127" s="20">
        <v>196.49</v>
      </c>
      <c r="D127" s="24">
        <f t="shared" si="142"/>
        <v>1026.1169603044284</v>
      </c>
      <c r="E127" s="24">
        <f t="shared" si="143"/>
        <v>-920.57696030442844</v>
      </c>
      <c r="F127" s="24">
        <f t="shared" si="144"/>
        <v>-515.99533745578083</v>
      </c>
      <c r="G127" s="24">
        <f t="shared" si="145"/>
        <v>-50.987852256063668</v>
      </c>
      <c r="H127" s="20">
        <f t="shared" si="146"/>
        <v>6504828.3946625432</v>
      </c>
      <c r="I127" s="20">
        <f t="shared" si="147"/>
        <v>2213670.3421477438</v>
      </c>
      <c r="J127" s="21">
        <f t="shared" si="148"/>
        <v>518.5083888943276</v>
      </c>
      <c r="K127" s="21">
        <f t="shared" si="149"/>
        <v>185.64333705048389</v>
      </c>
      <c r="L127" s="21">
        <f t="shared" si="150"/>
        <v>428.04972060802839</v>
      </c>
      <c r="M127" s="25"/>
      <c r="N127" s="20">
        <f t="shared" si="151"/>
        <v>10</v>
      </c>
      <c r="O127" s="20">
        <f t="shared" si="152"/>
        <v>3.4906585039885846E-3</v>
      </c>
      <c r="P127" s="20">
        <f t="shared" si="153"/>
        <v>4.7123889803848684E-3</v>
      </c>
      <c r="Q127" s="22">
        <f t="shared" si="154"/>
        <v>4.7878687600402259E-3</v>
      </c>
      <c r="R127" s="21">
        <f t="shared" si="155"/>
        <v>1.0000019103116511</v>
      </c>
      <c r="S127" s="20">
        <f t="shared" si="156"/>
        <v>7.186122397673806</v>
      </c>
      <c r="T127" s="20">
        <f t="shared" si="157"/>
        <v>-6.672693352650815</v>
      </c>
      <c r="U127" s="20">
        <f t="shared" si="158"/>
        <v>-1.9582178828106094</v>
      </c>
      <c r="V127" s="25"/>
      <c r="W127" s="44">
        <v>1190</v>
      </c>
      <c r="X127" s="44">
        <v>44.16</v>
      </c>
      <c r="Y127" s="20">
        <v>196.49</v>
      </c>
      <c r="Z127" s="20">
        <f t="shared" si="159"/>
        <v>1026.1169603044284</v>
      </c>
      <c r="AA127" s="20">
        <f t="shared" si="160"/>
        <v>-920.57696030442844</v>
      </c>
      <c r="AB127" s="20">
        <f t="shared" si="161"/>
        <v>-515.99533745578083</v>
      </c>
      <c r="AC127" s="20">
        <f t="shared" si="162"/>
        <v>-50.987852256063668</v>
      </c>
      <c r="AD127" s="20">
        <f t="shared" si="163"/>
        <v>6504828.3946625432</v>
      </c>
      <c r="AE127" s="20">
        <f t="shared" si="164"/>
        <v>2213670.3421477438</v>
      </c>
      <c r="AF127" s="21">
        <f t="shared" si="165"/>
        <v>518.5083888943276</v>
      </c>
      <c r="AG127" s="21">
        <f t="shared" si="166"/>
        <v>185.64333705048389</v>
      </c>
      <c r="AH127" s="21">
        <f t="shared" si="167"/>
        <v>428.04972060802839</v>
      </c>
      <c r="AI127" s="25"/>
      <c r="AJ127" s="20">
        <f t="shared" si="168"/>
        <v>10</v>
      </c>
      <c r="AK127" s="20">
        <f t="shared" si="169"/>
        <v>3.4906585039885846E-3</v>
      </c>
      <c r="AL127" s="20">
        <f t="shared" si="170"/>
        <v>4.7123889803848684E-3</v>
      </c>
      <c r="AM127" s="23">
        <f t="shared" si="171"/>
        <v>4.7878687600402259E-3</v>
      </c>
      <c r="AN127" s="44">
        <f t="shared" si="172"/>
        <v>1.0000019103116511</v>
      </c>
      <c r="AO127" s="23">
        <f t="shared" si="173"/>
        <v>7.186122397673806</v>
      </c>
      <c r="AP127" s="23">
        <f t="shared" si="174"/>
        <v>-6.672693352650815</v>
      </c>
      <c r="AQ127" s="23">
        <f t="shared" si="175"/>
        <v>-1.9582178828106094</v>
      </c>
      <c r="AR127" s="44">
        <f t="shared" si="176"/>
        <v>0.19927566585631007</v>
      </c>
      <c r="AS127" s="25"/>
      <c r="AT127" s="20">
        <f t="shared" si="177"/>
        <v>0</v>
      </c>
      <c r="AU127" s="20">
        <f t="shared" si="178"/>
        <v>0</v>
      </c>
      <c r="AV127" s="20">
        <f t="shared" si="179"/>
        <v>0</v>
      </c>
      <c r="AX127" s="18"/>
      <c r="AY127" s="18"/>
      <c r="AZ127" s="18"/>
      <c r="BA127" s="125"/>
      <c r="BB127" s="125"/>
      <c r="BC127" s="126"/>
      <c r="BD127" s="122"/>
      <c r="BE127" s="30" t="s">
        <v>120</v>
      </c>
    </row>
    <row r="128" spans="1:57" x14ac:dyDescent="0.4">
      <c r="A128" s="44">
        <v>1200</v>
      </c>
      <c r="B128" s="44">
        <v>44.44</v>
      </c>
      <c r="C128" s="20">
        <v>196.97</v>
      </c>
      <c r="D128" s="24">
        <f t="shared" si="142"/>
        <v>1033.2739009374554</v>
      </c>
      <c r="E128" s="24">
        <f t="shared" si="143"/>
        <v>-927.73390093745547</v>
      </c>
      <c r="F128" s="24">
        <f t="shared" si="144"/>
        <v>-522.68379706412099</v>
      </c>
      <c r="G128" s="24">
        <f t="shared" si="145"/>
        <v>-52.998380679740038</v>
      </c>
      <c r="H128" s="20">
        <f t="shared" si="146"/>
        <v>6504821.7062029345</v>
      </c>
      <c r="I128" s="20">
        <f t="shared" si="147"/>
        <v>2213668.33161932</v>
      </c>
      <c r="J128" s="21">
        <f t="shared" si="148"/>
        <v>525.36385493107707</v>
      </c>
      <c r="K128" s="21">
        <f t="shared" si="149"/>
        <v>185.78981140370527</v>
      </c>
      <c r="L128" s="21">
        <f t="shared" si="150"/>
        <v>434.46572068368488</v>
      </c>
      <c r="M128" s="25"/>
      <c r="N128" s="20">
        <f t="shared" si="151"/>
        <v>10</v>
      </c>
      <c r="O128" s="20">
        <f t="shared" si="152"/>
        <v>4.8869219055841422E-3</v>
      </c>
      <c r="P128" s="20">
        <f t="shared" si="153"/>
        <v>8.3775804095726041E-3</v>
      </c>
      <c r="Q128" s="22">
        <f t="shared" si="154"/>
        <v>7.6233965485992261E-3</v>
      </c>
      <c r="R128" s="21">
        <f t="shared" si="155"/>
        <v>1.0000048430427237</v>
      </c>
      <c r="S128" s="20">
        <f t="shared" si="156"/>
        <v>7.1569406330269381</v>
      </c>
      <c r="T128" s="20">
        <f t="shared" si="157"/>
        <v>-6.6884596083401533</v>
      </c>
      <c r="U128" s="20">
        <f t="shared" si="158"/>
        <v>-2.0105284236763672</v>
      </c>
      <c r="V128" s="25"/>
      <c r="W128" s="44">
        <v>1200</v>
      </c>
      <c r="X128" s="44">
        <v>44.44</v>
      </c>
      <c r="Y128" s="20">
        <v>196.97</v>
      </c>
      <c r="Z128" s="20">
        <f t="shared" si="159"/>
        <v>1033.2739009374554</v>
      </c>
      <c r="AA128" s="20">
        <f t="shared" si="160"/>
        <v>-927.73390093745547</v>
      </c>
      <c r="AB128" s="20">
        <f t="shared" si="161"/>
        <v>-522.68379706412099</v>
      </c>
      <c r="AC128" s="20">
        <f t="shared" si="162"/>
        <v>-52.998380679740038</v>
      </c>
      <c r="AD128" s="20">
        <f t="shared" si="163"/>
        <v>6504821.7062029345</v>
      </c>
      <c r="AE128" s="20">
        <f t="shared" si="164"/>
        <v>2213668.33161932</v>
      </c>
      <c r="AF128" s="21">
        <f t="shared" si="165"/>
        <v>525.36385493107707</v>
      </c>
      <c r="AG128" s="21">
        <f t="shared" si="166"/>
        <v>185.78981140370527</v>
      </c>
      <c r="AH128" s="21">
        <f t="shared" si="167"/>
        <v>434.46572068368488</v>
      </c>
      <c r="AI128" s="25"/>
      <c r="AJ128" s="20">
        <f t="shared" si="168"/>
        <v>10</v>
      </c>
      <c r="AK128" s="20">
        <f t="shared" si="169"/>
        <v>4.8869219055841422E-3</v>
      </c>
      <c r="AL128" s="20">
        <f t="shared" si="170"/>
        <v>8.3775804095726041E-3</v>
      </c>
      <c r="AM128" s="23">
        <f t="shared" si="171"/>
        <v>7.6233965485992261E-3</v>
      </c>
      <c r="AN128" s="44">
        <f t="shared" si="172"/>
        <v>1.0000048430427237</v>
      </c>
      <c r="AO128" s="23">
        <f t="shared" si="173"/>
        <v>7.1569406330269381</v>
      </c>
      <c r="AP128" s="23">
        <f t="shared" si="174"/>
        <v>-6.6884596083401533</v>
      </c>
      <c r="AQ128" s="23">
        <f t="shared" si="175"/>
        <v>-2.0105284236763672</v>
      </c>
      <c r="AR128" s="44">
        <f t="shared" si="176"/>
        <v>0.31088936628067526</v>
      </c>
      <c r="AS128" s="25"/>
      <c r="AT128" s="20">
        <f t="shared" si="177"/>
        <v>0</v>
      </c>
      <c r="AU128" s="20">
        <f t="shared" si="178"/>
        <v>0</v>
      </c>
      <c r="AV128" s="20">
        <f t="shared" si="179"/>
        <v>0</v>
      </c>
      <c r="AX128" s="18"/>
      <c r="AY128" s="18"/>
      <c r="AZ128" s="18"/>
      <c r="BA128" s="125"/>
      <c r="BB128" s="125"/>
      <c r="BC128" s="126"/>
      <c r="BD128" s="122"/>
      <c r="BE128" s="30" t="s">
        <v>120</v>
      </c>
    </row>
    <row r="129" spans="1:57" x14ac:dyDescent="0.4">
      <c r="A129" s="44">
        <v>1210</v>
      </c>
      <c r="B129" s="44">
        <v>44.56</v>
      </c>
      <c r="C129" s="20">
        <v>197.04</v>
      </c>
      <c r="D129" s="24">
        <f t="shared" si="142"/>
        <v>1040.406404561234</v>
      </c>
      <c r="E129" s="24">
        <f t="shared" si="143"/>
        <v>-934.86640456123405</v>
      </c>
      <c r="F129" s="24">
        <f t="shared" si="144"/>
        <v>-529.38644343597957</v>
      </c>
      <c r="G129" s="24">
        <f t="shared" si="145"/>
        <v>-55.048229699983693</v>
      </c>
      <c r="H129" s="20">
        <f t="shared" si="146"/>
        <v>6504815.0035565626</v>
      </c>
      <c r="I129" s="20">
        <f t="shared" si="147"/>
        <v>2213666.2817702997</v>
      </c>
      <c r="J129" s="21">
        <f t="shared" si="148"/>
        <v>532.2408421822754</v>
      </c>
      <c r="K129" s="21">
        <f t="shared" si="149"/>
        <v>185.93656375683437</v>
      </c>
      <c r="L129" s="21">
        <f t="shared" si="150"/>
        <v>440.91786324297942</v>
      </c>
      <c r="M129" s="25"/>
      <c r="N129" s="20">
        <f t="shared" si="151"/>
        <v>10</v>
      </c>
      <c r="O129" s="20">
        <f t="shared" si="152"/>
        <v>2.0943951023932746E-3</v>
      </c>
      <c r="P129" s="20">
        <f t="shared" si="153"/>
        <v>1.2217304763959117E-3</v>
      </c>
      <c r="Q129" s="22">
        <f t="shared" si="154"/>
        <v>2.2626925164237477E-3</v>
      </c>
      <c r="R129" s="21">
        <f t="shared" si="155"/>
        <v>1.0000004266483371</v>
      </c>
      <c r="S129" s="20">
        <f t="shared" si="156"/>
        <v>7.1325036237784794</v>
      </c>
      <c r="T129" s="20">
        <f t="shared" si="157"/>
        <v>-6.7026463718585383</v>
      </c>
      <c r="U129" s="20">
        <f t="shared" si="158"/>
        <v>-2.0498490202436526</v>
      </c>
      <c r="V129" s="25"/>
      <c r="W129" s="44">
        <v>1210</v>
      </c>
      <c r="X129" s="44">
        <v>44.56</v>
      </c>
      <c r="Y129" s="20">
        <v>197.04</v>
      </c>
      <c r="Z129" s="20">
        <f t="shared" si="159"/>
        <v>1040.406404561234</v>
      </c>
      <c r="AA129" s="20">
        <f t="shared" si="160"/>
        <v>-934.86640456123405</v>
      </c>
      <c r="AB129" s="20">
        <f t="shared" si="161"/>
        <v>-529.38644343597957</v>
      </c>
      <c r="AC129" s="20">
        <f t="shared" si="162"/>
        <v>-55.048229699983693</v>
      </c>
      <c r="AD129" s="20">
        <f t="shared" si="163"/>
        <v>6504815.0035565626</v>
      </c>
      <c r="AE129" s="20">
        <f t="shared" si="164"/>
        <v>2213666.2817702997</v>
      </c>
      <c r="AF129" s="21">
        <f t="shared" si="165"/>
        <v>532.2408421822754</v>
      </c>
      <c r="AG129" s="21">
        <f t="shared" si="166"/>
        <v>185.93656375683437</v>
      </c>
      <c r="AH129" s="21">
        <f t="shared" si="167"/>
        <v>440.91786324297942</v>
      </c>
      <c r="AI129" s="25"/>
      <c r="AJ129" s="20">
        <f t="shared" si="168"/>
        <v>10</v>
      </c>
      <c r="AK129" s="20">
        <f t="shared" si="169"/>
        <v>2.0943951023932746E-3</v>
      </c>
      <c r="AL129" s="20">
        <f t="shared" si="170"/>
        <v>1.2217304763959117E-3</v>
      </c>
      <c r="AM129" s="23">
        <f t="shared" si="171"/>
        <v>2.2626925164237477E-3</v>
      </c>
      <c r="AN129" s="44">
        <f t="shared" si="172"/>
        <v>1.0000004266483371</v>
      </c>
      <c r="AO129" s="23">
        <f t="shared" si="173"/>
        <v>7.1325036237784794</v>
      </c>
      <c r="AP129" s="23">
        <f t="shared" si="174"/>
        <v>-6.7026463718585383</v>
      </c>
      <c r="AQ129" s="23">
        <f t="shared" si="175"/>
        <v>-2.0498490202436526</v>
      </c>
      <c r="AR129" s="44">
        <f t="shared" si="176"/>
        <v>0.12484152737369113</v>
      </c>
      <c r="AS129" s="25"/>
      <c r="AT129" s="20">
        <f t="shared" si="177"/>
        <v>0</v>
      </c>
      <c r="AU129" s="20">
        <f t="shared" si="178"/>
        <v>0</v>
      </c>
      <c r="AV129" s="20">
        <f t="shared" si="179"/>
        <v>0</v>
      </c>
      <c r="AX129" s="18"/>
      <c r="AY129" s="18"/>
      <c r="AZ129" s="18"/>
      <c r="BA129" s="125"/>
      <c r="BB129" s="125"/>
      <c r="BC129" s="126"/>
      <c r="BD129" s="122"/>
      <c r="BE129" s="30" t="s">
        <v>120</v>
      </c>
    </row>
    <row r="130" spans="1:57" x14ac:dyDescent="0.4">
      <c r="A130" s="44">
        <v>1220</v>
      </c>
      <c r="B130" s="44">
        <v>44.77</v>
      </c>
      <c r="C130" s="20">
        <v>197.02</v>
      </c>
      <c r="D130" s="24">
        <f t="shared" si="142"/>
        <v>1047.5186908219198</v>
      </c>
      <c r="E130" s="24">
        <f t="shared" si="143"/>
        <v>-941.97869082191983</v>
      </c>
      <c r="F130" s="24">
        <f t="shared" si="144"/>
        <v>-536.10780666020162</v>
      </c>
      <c r="G130" s="24">
        <f t="shared" si="145"/>
        <v>-57.107003146851667</v>
      </c>
      <c r="H130" s="20">
        <f t="shared" si="146"/>
        <v>6504808.2821933385</v>
      </c>
      <c r="I130" s="20">
        <f t="shared" si="147"/>
        <v>2213664.2229968528</v>
      </c>
      <c r="J130" s="21">
        <f t="shared" si="148"/>
        <v>539.14078882090405</v>
      </c>
      <c r="K130" s="21">
        <f t="shared" si="149"/>
        <v>186.08030367633523</v>
      </c>
      <c r="L130" s="21">
        <f t="shared" si="150"/>
        <v>447.39008025387733</v>
      </c>
      <c r="M130" s="25"/>
      <c r="N130" s="20">
        <f t="shared" si="151"/>
        <v>10</v>
      </c>
      <c r="O130" s="20">
        <f t="shared" si="152"/>
        <v>3.6651914291881069E-3</v>
      </c>
      <c r="P130" s="20">
        <f t="shared" si="153"/>
        <v>-3.4906585039854842E-4</v>
      </c>
      <c r="Q130" s="22">
        <f t="shared" si="154"/>
        <v>3.6733961148813776E-3</v>
      </c>
      <c r="R130" s="21">
        <f t="shared" si="155"/>
        <v>1.0000011244881022</v>
      </c>
      <c r="S130" s="20">
        <f t="shared" si="156"/>
        <v>7.1122862606857176</v>
      </c>
      <c r="T130" s="20">
        <f t="shared" si="157"/>
        <v>-6.7213632242220536</v>
      </c>
      <c r="U130" s="20">
        <f t="shared" si="158"/>
        <v>-2.0587734468679733</v>
      </c>
      <c r="V130" s="25"/>
      <c r="W130" s="44">
        <v>1220</v>
      </c>
      <c r="X130" s="44">
        <v>44.77</v>
      </c>
      <c r="Y130" s="20">
        <v>197.02</v>
      </c>
      <c r="Z130" s="20">
        <f t="shared" si="159"/>
        <v>1047.5186908219198</v>
      </c>
      <c r="AA130" s="20">
        <f t="shared" si="160"/>
        <v>-941.97869082191983</v>
      </c>
      <c r="AB130" s="20">
        <f t="shared" si="161"/>
        <v>-536.10780666020162</v>
      </c>
      <c r="AC130" s="20">
        <f t="shared" si="162"/>
        <v>-57.107003146851667</v>
      </c>
      <c r="AD130" s="20">
        <f t="shared" si="163"/>
        <v>6504808.2821933385</v>
      </c>
      <c r="AE130" s="20">
        <f t="shared" si="164"/>
        <v>2213664.2229968528</v>
      </c>
      <c r="AF130" s="21">
        <f t="shared" si="165"/>
        <v>539.14078882090405</v>
      </c>
      <c r="AG130" s="21">
        <f t="shared" si="166"/>
        <v>186.08030367633523</v>
      </c>
      <c r="AH130" s="21">
        <f t="shared" si="167"/>
        <v>447.39008025387733</v>
      </c>
      <c r="AI130" s="25"/>
      <c r="AJ130" s="20">
        <f t="shared" si="168"/>
        <v>10</v>
      </c>
      <c r="AK130" s="20">
        <f t="shared" si="169"/>
        <v>3.6651914291881069E-3</v>
      </c>
      <c r="AL130" s="20">
        <f t="shared" si="170"/>
        <v>-3.4906585039854842E-4</v>
      </c>
      <c r="AM130" s="23">
        <f t="shared" si="171"/>
        <v>3.6733961148813776E-3</v>
      </c>
      <c r="AN130" s="44">
        <f t="shared" si="172"/>
        <v>1.0000011244881022</v>
      </c>
      <c r="AO130" s="23">
        <f t="shared" si="173"/>
        <v>7.1122862606857176</v>
      </c>
      <c r="AP130" s="23">
        <f t="shared" si="174"/>
        <v>-6.7213632242220536</v>
      </c>
      <c r="AQ130" s="23">
        <f t="shared" si="175"/>
        <v>-2.0587734468679733</v>
      </c>
      <c r="AR130" s="44">
        <f t="shared" si="176"/>
        <v>0.21037101054706361</v>
      </c>
      <c r="AS130" s="25"/>
      <c r="AT130" s="20">
        <f t="shared" si="177"/>
        <v>0</v>
      </c>
      <c r="AU130" s="20">
        <f t="shared" si="178"/>
        <v>0</v>
      </c>
      <c r="AV130" s="20">
        <f t="shared" si="179"/>
        <v>0</v>
      </c>
      <c r="AX130" s="18"/>
      <c r="AY130" s="18"/>
      <c r="AZ130" s="18"/>
      <c r="BA130" s="125"/>
      <c r="BB130" s="125"/>
      <c r="BC130" s="126"/>
      <c r="BD130" s="122"/>
      <c r="BE130" s="30" t="s">
        <v>120</v>
      </c>
    </row>
    <row r="131" spans="1:57" x14ac:dyDescent="0.4">
      <c r="A131" s="44">
        <v>1230</v>
      </c>
      <c r="B131" s="44">
        <v>45.02</v>
      </c>
      <c r="C131" s="20">
        <v>196.98</v>
      </c>
      <c r="D131" s="24">
        <f t="shared" si="142"/>
        <v>1054.6026996851092</v>
      </c>
      <c r="E131" s="24">
        <f t="shared" si="143"/>
        <v>-949.06269968510924</v>
      </c>
      <c r="F131" s="24">
        <f t="shared" si="144"/>
        <v>-542.85749485096551</v>
      </c>
      <c r="G131" s="24">
        <f t="shared" si="145"/>
        <v>-59.170584275760277</v>
      </c>
      <c r="H131" s="20">
        <f t="shared" si="146"/>
        <v>6504801.5325051481</v>
      </c>
      <c r="I131" s="20">
        <f t="shared" si="147"/>
        <v>2213662.1594157238</v>
      </c>
      <c r="J131" s="21">
        <f t="shared" si="148"/>
        <v>546.07272204295361</v>
      </c>
      <c r="K131" s="21">
        <f t="shared" si="149"/>
        <v>186.22058949899969</v>
      </c>
      <c r="L131" s="21">
        <f t="shared" si="150"/>
        <v>453.88708576644325</v>
      </c>
      <c r="M131" s="25"/>
      <c r="N131" s="20">
        <f t="shared" si="151"/>
        <v>10</v>
      </c>
      <c r="O131" s="20">
        <f t="shared" si="152"/>
        <v>4.3633231299858239E-3</v>
      </c>
      <c r="P131" s="20">
        <f t="shared" si="153"/>
        <v>-6.9813170079808899E-4</v>
      </c>
      <c r="Q131" s="22">
        <f t="shared" si="154"/>
        <v>4.391057723959424E-3</v>
      </c>
      <c r="R131" s="21">
        <f t="shared" si="155"/>
        <v>1.000001606785426</v>
      </c>
      <c r="S131" s="20">
        <f t="shared" si="156"/>
        <v>7.0840088631892986</v>
      </c>
      <c r="T131" s="20">
        <f t="shared" si="157"/>
        <v>-6.7496881907639406</v>
      </c>
      <c r="U131" s="20">
        <f t="shared" si="158"/>
        <v>-2.0635811289086101</v>
      </c>
      <c r="V131" s="25"/>
      <c r="W131" s="44">
        <v>1230</v>
      </c>
      <c r="X131" s="44">
        <v>45.02</v>
      </c>
      <c r="Y131" s="20">
        <v>196.98</v>
      </c>
      <c r="Z131" s="20">
        <f t="shared" si="159"/>
        <v>1054.6026996851092</v>
      </c>
      <c r="AA131" s="20">
        <f t="shared" si="160"/>
        <v>-949.06269968510924</v>
      </c>
      <c r="AB131" s="20">
        <f t="shared" si="161"/>
        <v>-542.85749485096551</v>
      </c>
      <c r="AC131" s="20">
        <f t="shared" si="162"/>
        <v>-59.170584275760277</v>
      </c>
      <c r="AD131" s="20">
        <f t="shared" si="163"/>
        <v>6504801.5325051481</v>
      </c>
      <c r="AE131" s="20">
        <f t="shared" si="164"/>
        <v>2213662.1594157238</v>
      </c>
      <c r="AF131" s="21">
        <f t="shared" si="165"/>
        <v>546.07272204295361</v>
      </c>
      <c r="AG131" s="21">
        <f t="shared" si="166"/>
        <v>186.22058949899969</v>
      </c>
      <c r="AH131" s="21">
        <f t="shared" si="167"/>
        <v>453.88708576644325</v>
      </c>
      <c r="AI131" s="25"/>
      <c r="AJ131" s="20">
        <f t="shared" si="168"/>
        <v>10</v>
      </c>
      <c r="AK131" s="20">
        <f t="shared" si="169"/>
        <v>4.3633231299858239E-3</v>
      </c>
      <c r="AL131" s="20">
        <f t="shared" si="170"/>
        <v>-6.9813170079808899E-4</v>
      </c>
      <c r="AM131" s="23">
        <f t="shared" si="171"/>
        <v>4.391057723959424E-3</v>
      </c>
      <c r="AN131" s="44">
        <f t="shared" si="172"/>
        <v>1.000001606785426</v>
      </c>
      <c r="AO131" s="23">
        <f t="shared" si="173"/>
        <v>7.0840088631892986</v>
      </c>
      <c r="AP131" s="23">
        <f t="shared" si="174"/>
        <v>-6.7496881907639406</v>
      </c>
      <c r="AQ131" s="23">
        <f t="shared" si="175"/>
        <v>-2.0635811289086101</v>
      </c>
      <c r="AR131" s="44">
        <f t="shared" si="176"/>
        <v>0.25196617466055005</v>
      </c>
      <c r="AS131" s="25"/>
      <c r="AT131" s="20">
        <f t="shared" si="177"/>
        <v>0</v>
      </c>
      <c r="AU131" s="20">
        <f t="shared" si="178"/>
        <v>0</v>
      </c>
      <c r="AV131" s="20">
        <f t="shared" si="179"/>
        <v>0</v>
      </c>
      <c r="AX131" s="18"/>
      <c r="AY131" s="18"/>
      <c r="AZ131" s="18"/>
      <c r="BA131" s="125"/>
      <c r="BB131" s="125"/>
      <c r="BC131" s="126"/>
      <c r="BD131" s="122"/>
      <c r="BE131" s="30" t="s">
        <v>120</v>
      </c>
    </row>
    <row r="132" spans="1:57" x14ac:dyDescent="0.4">
      <c r="A132" s="44">
        <v>1240</v>
      </c>
      <c r="B132" s="44">
        <v>45.05</v>
      </c>
      <c r="C132" s="20">
        <v>196.92</v>
      </c>
      <c r="D132" s="24">
        <f t="shared" si="142"/>
        <v>1061.6694469509814</v>
      </c>
      <c r="E132" s="24">
        <f t="shared" si="143"/>
        <v>-956.12944695098145</v>
      </c>
      <c r="F132" s="24">
        <f t="shared" si="144"/>
        <v>-549.62552233815222</v>
      </c>
      <c r="G132" s="24">
        <f t="shared" si="145"/>
        <v>-61.233320360066934</v>
      </c>
      <c r="H132" s="20">
        <f t="shared" si="146"/>
        <v>6504794.7644776609</v>
      </c>
      <c r="I132" s="20">
        <f t="shared" si="147"/>
        <v>2213660.0966796395</v>
      </c>
      <c r="J132" s="21">
        <f t="shared" si="148"/>
        <v>553.0259797946253</v>
      </c>
      <c r="K132" s="21">
        <f t="shared" si="149"/>
        <v>186.35706014953593</v>
      </c>
      <c r="L132" s="21">
        <f t="shared" si="150"/>
        <v>460.39759681092482</v>
      </c>
      <c r="M132" s="25"/>
      <c r="N132" s="20">
        <f t="shared" si="151"/>
        <v>10</v>
      </c>
      <c r="O132" s="20">
        <f t="shared" si="152"/>
        <v>5.2359877559819473E-4</v>
      </c>
      <c r="P132" s="20">
        <f t="shared" si="153"/>
        <v>-1.0471975511966373E-3</v>
      </c>
      <c r="Q132" s="22">
        <f t="shared" si="154"/>
        <v>9.0726889440073677E-4</v>
      </c>
      <c r="R132" s="21">
        <f t="shared" si="155"/>
        <v>1.000000068594743</v>
      </c>
      <c r="S132" s="20">
        <f t="shared" si="156"/>
        <v>7.0667472658721344</v>
      </c>
      <c r="T132" s="20">
        <f t="shared" si="157"/>
        <v>-6.7680274871866777</v>
      </c>
      <c r="U132" s="20">
        <f t="shared" si="158"/>
        <v>-2.0627360843066591</v>
      </c>
      <c r="V132" s="25"/>
      <c r="W132" s="44">
        <v>1240</v>
      </c>
      <c r="X132" s="44">
        <v>45.05</v>
      </c>
      <c r="Y132" s="20">
        <v>196.92</v>
      </c>
      <c r="Z132" s="20">
        <f t="shared" si="159"/>
        <v>1061.6694469509814</v>
      </c>
      <c r="AA132" s="20">
        <f t="shared" si="160"/>
        <v>-956.12944695098145</v>
      </c>
      <c r="AB132" s="20">
        <f t="shared" si="161"/>
        <v>-549.62552233815222</v>
      </c>
      <c r="AC132" s="20">
        <f t="shared" si="162"/>
        <v>-61.233320360066934</v>
      </c>
      <c r="AD132" s="20">
        <f t="shared" si="163"/>
        <v>6504794.7644776609</v>
      </c>
      <c r="AE132" s="20">
        <f t="shared" si="164"/>
        <v>2213660.0966796395</v>
      </c>
      <c r="AF132" s="21">
        <f t="shared" si="165"/>
        <v>553.0259797946253</v>
      </c>
      <c r="AG132" s="21">
        <f t="shared" si="166"/>
        <v>186.35706014953593</v>
      </c>
      <c r="AH132" s="21">
        <f t="shared" si="167"/>
        <v>460.39759681092482</v>
      </c>
      <c r="AI132" s="25"/>
      <c r="AJ132" s="20">
        <f t="shared" si="168"/>
        <v>10</v>
      </c>
      <c r="AK132" s="20">
        <f t="shared" si="169"/>
        <v>5.2359877559819473E-4</v>
      </c>
      <c r="AL132" s="20">
        <f t="shared" si="170"/>
        <v>-1.0471975511966373E-3</v>
      </c>
      <c r="AM132" s="23">
        <f t="shared" si="171"/>
        <v>9.0726889440073677E-4</v>
      </c>
      <c r="AN132" s="44">
        <f t="shared" si="172"/>
        <v>1.000000068594743</v>
      </c>
      <c r="AO132" s="23">
        <f t="shared" si="173"/>
        <v>7.0667472658721344</v>
      </c>
      <c r="AP132" s="23">
        <f t="shared" si="174"/>
        <v>-6.7680274871866777</v>
      </c>
      <c r="AQ132" s="23">
        <f t="shared" si="175"/>
        <v>-2.0627360843066591</v>
      </c>
      <c r="AR132" s="44">
        <f t="shared" si="176"/>
        <v>6.0144171816234174E-2</v>
      </c>
      <c r="AS132" s="25"/>
      <c r="AT132" s="20">
        <f t="shared" si="177"/>
        <v>0</v>
      </c>
      <c r="AU132" s="20">
        <f t="shared" si="178"/>
        <v>0</v>
      </c>
      <c r="AV132" s="20">
        <f t="shared" si="179"/>
        <v>0</v>
      </c>
      <c r="AX132" s="18"/>
      <c r="AY132" s="18"/>
      <c r="AZ132" s="18"/>
      <c r="BA132" s="125"/>
      <c r="BB132" s="125"/>
      <c r="BC132" s="126"/>
      <c r="BD132" s="122"/>
      <c r="BE132" s="30" t="s">
        <v>120</v>
      </c>
    </row>
    <row r="133" spans="1:57" x14ac:dyDescent="0.4">
      <c r="A133" s="44">
        <v>1250</v>
      </c>
      <c r="B133" s="44">
        <v>45.1</v>
      </c>
      <c r="C133" s="20">
        <v>196.92</v>
      </c>
      <c r="D133" s="24">
        <f t="shared" si="142"/>
        <v>1068.7312524772501</v>
      </c>
      <c r="E133" s="24">
        <f t="shared" si="143"/>
        <v>-963.19125247725015</v>
      </c>
      <c r="F133" s="24">
        <f t="shared" si="144"/>
        <v>-556.39934745048924</v>
      </c>
      <c r="G133" s="24">
        <f t="shared" si="145"/>
        <v>-63.293948834692586</v>
      </c>
      <c r="H133" s="20">
        <f t="shared" si="146"/>
        <v>6504787.9906525481</v>
      </c>
      <c r="I133" s="20">
        <f t="shared" si="147"/>
        <v>2213658.0360511648</v>
      </c>
      <c r="J133" s="21">
        <f t="shared" si="148"/>
        <v>559.98781933397345</v>
      </c>
      <c r="K133" s="21">
        <f t="shared" si="149"/>
        <v>186.48985964670865</v>
      </c>
      <c r="L133" s="21">
        <f t="shared" si="150"/>
        <v>466.91119434854699</v>
      </c>
      <c r="M133" s="25"/>
      <c r="N133" s="20">
        <f t="shared" si="151"/>
        <v>10</v>
      </c>
      <c r="O133" s="20">
        <f t="shared" si="152"/>
        <v>8.7266462599723917E-4</v>
      </c>
      <c r="P133" s="20">
        <f t="shared" si="153"/>
        <v>0</v>
      </c>
      <c r="Q133" s="22">
        <f t="shared" si="154"/>
        <v>8.7266462600332773E-4</v>
      </c>
      <c r="R133" s="21">
        <f t="shared" si="155"/>
        <v>1.0000000634619672</v>
      </c>
      <c r="S133" s="20">
        <f t="shared" si="156"/>
        <v>7.0618055262686337</v>
      </c>
      <c r="T133" s="20">
        <f t="shared" si="157"/>
        <v>-6.7738251123370219</v>
      </c>
      <c r="U133" s="20">
        <f t="shared" si="158"/>
        <v>-2.0606284746256534</v>
      </c>
      <c r="V133" s="25"/>
      <c r="W133" s="44">
        <v>1250</v>
      </c>
      <c r="X133" s="44">
        <v>45.1</v>
      </c>
      <c r="Y133" s="20">
        <v>196.92</v>
      </c>
      <c r="Z133" s="20">
        <f t="shared" si="159"/>
        <v>1068.7312524772501</v>
      </c>
      <c r="AA133" s="20">
        <f t="shared" si="160"/>
        <v>-963.19125247725015</v>
      </c>
      <c r="AB133" s="20">
        <f t="shared" si="161"/>
        <v>-556.39934745048924</v>
      </c>
      <c r="AC133" s="20">
        <f t="shared" si="162"/>
        <v>-63.293948834692586</v>
      </c>
      <c r="AD133" s="20">
        <f t="shared" si="163"/>
        <v>6504787.9906525481</v>
      </c>
      <c r="AE133" s="20">
        <f t="shared" si="164"/>
        <v>2213658.0360511648</v>
      </c>
      <c r="AF133" s="21">
        <f t="shared" si="165"/>
        <v>559.98781933397345</v>
      </c>
      <c r="AG133" s="21">
        <f t="shared" si="166"/>
        <v>186.48985964670865</v>
      </c>
      <c r="AH133" s="21">
        <f t="shared" si="167"/>
        <v>466.91119434854699</v>
      </c>
      <c r="AI133" s="25"/>
      <c r="AJ133" s="20">
        <f t="shared" si="168"/>
        <v>10</v>
      </c>
      <c r="AK133" s="20">
        <f t="shared" si="169"/>
        <v>8.7266462599723917E-4</v>
      </c>
      <c r="AL133" s="20">
        <f t="shared" si="170"/>
        <v>0</v>
      </c>
      <c r="AM133" s="23">
        <f t="shared" si="171"/>
        <v>8.7266462600332773E-4</v>
      </c>
      <c r="AN133" s="44">
        <f t="shared" si="172"/>
        <v>1.0000000634619672</v>
      </c>
      <c r="AO133" s="23">
        <f t="shared" si="173"/>
        <v>7.0618055262686337</v>
      </c>
      <c r="AP133" s="23">
        <f t="shared" si="174"/>
        <v>-6.7738251123370219</v>
      </c>
      <c r="AQ133" s="23">
        <f t="shared" si="175"/>
        <v>-2.0606284746256534</v>
      </c>
      <c r="AR133" s="44">
        <f t="shared" si="176"/>
        <v>5.0000000000004263E-2</v>
      </c>
      <c r="AS133" s="25"/>
      <c r="AT133" s="20">
        <f t="shared" si="177"/>
        <v>0</v>
      </c>
      <c r="AU133" s="20">
        <f t="shared" si="178"/>
        <v>0</v>
      </c>
      <c r="AV133" s="20">
        <f t="shared" si="179"/>
        <v>0</v>
      </c>
      <c r="AX133" s="18"/>
      <c r="AY133" s="18"/>
      <c r="AZ133" s="18"/>
      <c r="BA133" s="125"/>
      <c r="BB133" s="125"/>
      <c r="BC133" s="126"/>
      <c r="BD133" s="122"/>
      <c r="BE133" s="30" t="s">
        <v>120</v>
      </c>
    </row>
    <row r="134" spans="1:57" x14ac:dyDescent="0.4">
      <c r="A134" s="44">
        <v>1260</v>
      </c>
      <c r="B134" s="44">
        <v>45.09</v>
      </c>
      <c r="C134" s="20">
        <v>196.87</v>
      </c>
      <c r="D134" s="24">
        <f t="shared" si="142"/>
        <v>1075.7905865160606</v>
      </c>
      <c r="E134" s="24">
        <f t="shared" si="143"/>
        <v>-970.25058651606059</v>
      </c>
      <c r="F134" s="24">
        <f t="shared" si="144"/>
        <v>-563.17642896457141</v>
      </c>
      <c r="G134" s="24">
        <f t="shared" si="145"/>
        <v>-65.352337923885841</v>
      </c>
      <c r="H134" s="20">
        <f t="shared" si="146"/>
        <v>6504781.2135710344</v>
      </c>
      <c r="I134" s="20">
        <f t="shared" si="147"/>
        <v>2213655.9776620758</v>
      </c>
      <c r="J134" s="21">
        <f t="shared" si="148"/>
        <v>566.95556987598661</v>
      </c>
      <c r="K134" s="21">
        <f t="shared" si="149"/>
        <v>186.61913431797169</v>
      </c>
      <c r="L134" s="21">
        <f t="shared" si="150"/>
        <v>473.42584698542134</v>
      </c>
      <c r="M134" s="25"/>
      <c r="N134" s="20">
        <f t="shared" si="151"/>
        <v>10</v>
      </c>
      <c r="O134" s="20">
        <f t="shared" si="152"/>
        <v>-1.7453292519939824E-4</v>
      </c>
      <c r="P134" s="20">
        <f t="shared" si="153"/>
        <v>-8.7266462599686718E-4</v>
      </c>
      <c r="Q134" s="22">
        <f t="shared" si="154"/>
        <v>6.4225865926403891E-4</v>
      </c>
      <c r="R134" s="21">
        <f t="shared" si="155"/>
        <v>1.0000000343746835</v>
      </c>
      <c r="S134" s="20">
        <f t="shared" si="156"/>
        <v>7.0593340388104089</v>
      </c>
      <c r="T134" s="20">
        <f t="shared" si="157"/>
        <v>-6.7770815140822016</v>
      </c>
      <c r="U134" s="20">
        <f t="shared" si="158"/>
        <v>-2.0583890891932599</v>
      </c>
      <c r="V134" s="25"/>
      <c r="W134" s="44">
        <v>1260</v>
      </c>
      <c r="X134" s="44">
        <v>45.09</v>
      </c>
      <c r="Y134" s="20">
        <v>196.87</v>
      </c>
      <c r="Z134" s="20">
        <f t="shared" si="159"/>
        <v>1075.7905865160606</v>
      </c>
      <c r="AA134" s="20">
        <f t="shared" si="160"/>
        <v>-970.25058651606059</v>
      </c>
      <c r="AB134" s="20">
        <f t="shared" si="161"/>
        <v>-563.17642896457141</v>
      </c>
      <c r="AC134" s="20">
        <f t="shared" si="162"/>
        <v>-65.352337923885841</v>
      </c>
      <c r="AD134" s="20">
        <f t="shared" si="163"/>
        <v>6504781.2135710344</v>
      </c>
      <c r="AE134" s="20">
        <f t="shared" si="164"/>
        <v>2213655.9776620758</v>
      </c>
      <c r="AF134" s="21">
        <f t="shared" si="165"/>
        <v>566.95556987598661</v>
      </c>
      <c r="AG134" s="21">
        <f t="shared" si="166"/>
        <v>186.61913431797169</v>
      </c>
      <c r="AH134" s="21">
        <f t="shared" si="167"/>
        <v>473.42584698542134</v>
      </c>
      <c r="AI134" s="25"/>
      <c r="AJ134" s="20">
        <f t="shared" si="168"/>
        <v>10</v>
      </c>
      <c r="AK134" s="20">
        <f t="shared" si="169"/>
        <v>-1.7453292519939824E-4</v>
      </c>
      <c r="AL134" s="20">
        <f t="shared" si="170"/>
        <v>-8.7266462599686718E-4</v>
      </c>
      <c r="AM134" s="23">
        <f t="shared" si="171"/>
        <v>6.4225865926403891E-4</v>
      </c>
      <c r="AN134" s="44">
        <f t="shared" si="172"/>
        <v>1.0000000343746835</v>
      </c>
      <c r="AO134" s="23">
        <f t="shared" si="173"/>
        <v>7.0593340388104089</v>
      </c>
      <c r="AP134" s="23">
        <f t="shared" si="174"/>
        <v>-6.7770815140822016</v>
      </c>
      <c r="AQ134" s="23">
        <f t="shared" si="175"/>
        <v>-2.0583890891932599</v>
      </c>
      <c r="AR134" s="44">
        <f t="shared" si="176"/>
        <v>4.59496437816935E-2</v>
      </c>
      <c r="AS134" s="25"/>
      <c r="AT134" s="20">
        <f t="shared" si="177"/>
        <v>0</v>
      </c>
      <c r="AU134" s="20">
        <f t="shared" si="178"/>
        <v>0</v>
      </c>
      <c r="AV134" s="20">
        <f t="shared" si="179"/>
        <v>0</v>
      </c>
      <c r="AX134" s="18"/>
      <c r="AY134" s="18"/>
      <c r="AZ134" s="18"/>
      <c r="BA134" s="125"/>
      <c r="BB134" s="125"/>
      <c r="BC134" s="126"/>
      <c r="BD134" s="122"/>
      <c r="BE134" s="30" t="s">
        <v>120</v>
      </c>
    </row>
    <row r="135" spans="1:57" x14ac:dyDescent="0.4">
      <c r="A135" s="44">
        <v>1270</v>
      </c>
      <c r="B135" s="44">
        <v>45.32</v>
      </c>
      <c r="C135" s="20">
        <v>196.82</v>
      </c>
      <c r="D135" s="24">
        <f t="shared" si="142"/>
        <v>1082.8363048660603</v>
      </c>
      <c r="E135" s="24">
        <f t="shared" si="143"/>
        <v>-977.29630486606038</v>
      </c>
      <c r="F135" s="24">
        <f t="shared" si="144"/>
        <v>-569.96826041541919</v>
      </c>
      <c r="G135" s="24">
        <f t="shared" si="145"/>
        <v>-67.408728206523378</v>
      </c>
      <c r="H135" s="20">
        <f t="shared" si="146"/>
        <v>6504774.4217395838</v>
      </c>
      <c r="I135" s="20">
        <f t="shared" si="147"/>
        <v>2213653.9212717931</v>
      </c>
      <c r="J135" s="21">
        <f t="shared" si="148"/>
        <v>573.94054963854921</v>
      </c>
      <c r="K135" s="21">
        <f t="shared" si="149"/>
        <v>186.74489832479526</v>
      </c>
      <c r="L135" s="21">
        <f t="shared" si="150"/>
        <v>479.95051392130324</v>
      </c>
      <c r="M135" s="25"/>
      <c r="N135" s="20">
        <f t="shared" si="151"/>
        <v>10</v>
      </c>
      <c r="O135" s="20">
        <f t="shared" si="152"/>
        <v>4.0142572795869034E-3</v>
      </c>
      <c r="P135" s="20">
        <f t="shared" si="153"/>
        <v>-8.726646259973632E-4</v>
      </c>
      <c r="Q135" s="22">
        <f t="shared" si="154"/>
        <v>4.0617429699216778E-3</v>
      </c>
      <c r="R135" s="21">
        <f t="shared" si="155"/>
        <v>1.0000013748152643</v>
      </c>
      <c r="S135" s="20">
        <f t="shared" si="156"/>
        <v>7.0457183499998397</v>
      </c>
      <c r="T135" s="20">
        <f t="shared" si="157"/>
        <v>-6.7918314508478073</v>
      </c>
      <c r="U135" s="20">
        <f t="shared" si="158"/>
        <v>-2.0563902826375364</v>
      </c>
      <c r="V135" s="25"/>
      <c r="W135" s="44">
        <v>1270</v>
      </c>
      <c r="X135" s="44">
        <v>45.32</v>
      </c>
      <c r="Y135" s="20">
        <v>196.82</v>
      </c>
      <c r="Z135" s="20">
        <f t="shared" si="159"/>
        <v>1082.8363048660603</v>
      </c>
      <c r="AA135" s="20">
        <f t="shared" si="160"/>
        <v>-977.29630486606038</v>
      </c>
      <c r="AB135" s="20">
        <f t="shared" si="161"/>
        <v>-569.96826041541919</v>
      </c>
      <c r="AC135" s="20">
        <f t="shared" si="162"/>
        <v>-67.408728206523378</v>
      </c>
      <c r="AD135" s="20">
        <f t="shared" si="163"/>
        <v>6504774.4217395838</v>
      </c>
      <c r="AE135" s="20">
        <f t="shared" si="164"/>
        <v>2213653.9212717931</v>
      </c>
      <c r="AF135" s="21">
        <f t="shared" si="165"/>
        <v>573.94054963854921</v>
      </c>
      <c r="AG135" s="21">
        <f t="shared" si="166"/>
        <v>186.74489832479526</v>
      </c>
      <c r="AH135" s="21">
        <f t="shared" si="167"/>
        <v>479.95051392130324</v>
      </c>
      <c r="AI135" s="25"/>
      <c r="AJ135" s="20">
        <f t="shared" si="168"/>
        <v>10</v>
      </c>
      <c r="AK135" s="20">
        <f t="shared" si="169"/>
        <v>4.0142572795869034E-3</v>
      </c>
      <c r="AL135" s="20">
        <f t="shared" si="170"/>
        <v>-8.726646259973632E-4</v>
      </c>
      <c r="AM135" s="23">
        <f t="shared" si="171"/>
        <v>4.0617429699216778E-3</v>
      </c>
      <c r="AN135" s="44">
        <f t="shared" si="172"/>
        <v>1.0000013748152643</v>
      </c>
      <c r="AO135" s="23">
        <f t="shared" si="173"/>
        <v>7.0457183499998397</v>
      </c>
      <c r="AP135" s="23">
        <f t="shared" si="174"/>
        <v>-6.7918314508478073</v>
      </c>
      <c r="AQ135" s="23">
        <f t="shared" si="175"/>
        <v>-2.0563902826375364</v>
      </c>
      <c r="AR135" s="44">
        <f t="shared" si="176"/>
        <v>0.23472517610753854</v>
      </c>
      <c r="AS135" s="25"/>
      <c r="AT135" s="20">
        <f t="shared" si="177"/>
        <v>0</v>
      </c>
      <c r="AU135" s="20">
        <f t="shared" si="178"/>
        <v>0</v>
      </c>
      <c r="AV135" s="20">
        <f t="shared" si="179"/>
        <v>0</v>
      </c>
      <c r="AX135" s="18"/>
      <c r="AY135" s="18"/>
      <c r="AZ135" s="18"/>
      <c r="BA135" s="125"/>
      <c r="BB135" s="125"/>
      <c r="BC135" s="126"/>
      <c r="BD135" s="122"/>
      <c r="BE135" s="30" t="s">
        <v>120</v>
      </c>
    </row>
    <row r="136" spans="1:57" x14ac:dyDescent="0.4">
      <c r="A136" s="44">
        <v>1280</v>
      </c>
      <c r="B136" s="44">
        <v>45.95</v>
      </c>
      <c r="C136" s="20">
        <v>196.49</v>
      </c>
      <c r="D136" s="24">
        <f t="shared" si="142"/>
        <v>1089.8285471551806</v>
      </c>
      <c r="E136" s="24">
        <f t="shared" si="143"/>
        <v>-984.28854715518059</v>
      </c>
      <c r="F136" s="24">
        <f t="shared" si="144"/>
        <v>-576.8173227819625</v>
      </c>
      <c r="G136" s="24">
        <f t="shared" si="145"/>
        <v>-69.457567798745004</v>
      </c>
      <c r="H136" s="20">
        <f t="shared" si="146"/>
        <v>6504767.5726772174</v>
      </c>
      <c r="I136" s="20">
        <f t="shared" si="147"/>
        <v>2213651.8724322007</v>
      </c>
      <c r="J136" s="21">
        <f t="shared" si="148"/>
        <v>580.98414572677279</v>
      </c>
      <c r="K136" s="21">
        <f t="shared" si="149"/>
        <v>186.8662232281963</v>
      </c>
      <c r="L136" s="21">
        <f t="shared" si="150"/>
        <v>486.51416879188434</v>
      </c>
      <c r="M136" s="25"/>
      <c r="N136" s="20">
        <f t="shared" si="151"/>
        <v>10</v>
      </c>
      <c r="O136" s="20">
        <f t="shared" si="152"/>
        <v>1.0995574287564321E-2</v>
      </c>
      <c r="P136" s="20">
        <f t="shared" si="153"/>
        <v>-5.7595865315810098E-3</v>
      </c>
      <c r="Q136" s="22">
        <f t="shared" si="154"/>
        <v>1.1741209802507369E-2</v>
      </c>
      <c r="R136" s="21">
        <f t="shared" si="155"/>
        <v>1.0000114881590068</v>
      </c>
      <c r="S136" s="20">
        <f t="shared" si="156"/>
        <v>6.9922422891201315</v>
      </c>
      <c r="T136" s="20">
        <f t="shared" si="157"/>
        <v>-6.8490623665433619</v>
      </c>
      <c r="U136" s="20">
        <f t="shared" si="158"/>
        <v>-2.0488395922216314</v>
      </c>
      <c r="V136" s="25"/>
      <c r="W136" s="44">
        <v>1280</v>
      </c>
      <c r="X136" s="44">
        <v>45.95</v>
      </c>
      <c r="Y136" s="20">
        <v>196.49</v>
      </c>
      <c r="Z136" s="20">
        <f t="shared" si="159"/>
        <v>1089.8285471551806</v>
      </c>
      <c r="AA136" s="20">
        <f t="shared" si="160"/>
        <v>-984.28854715518059</v>
      </c>
      <c r="AB136" s="20">
        <f t="shared" si="161"/>
        <v>-576.8173227819625</v>
      </c>
      <c r="AC136" s="20">
        <f t="shared" si="162"/>
        <v>-69.457567798745004</v>
      </c>
      <c r="AD136" s="20">
        <f t="shared" si="163"/>
        <v>6504767.5726772174</v>
      </c>
      <c r="AE136" s="20">
        <f t="shared" si="164"/>
        <v>2213651.8724322007</v>
      </c>
      <c r="AF136" s="21">
        <f t="shared" si="165"/>
        <v>580.98414572677279</v>
      </c>
      <c r="AG136" s="21">
        <f t="shared" si="166"/>
        <v>186.8662232281963</v>
      </c>
      <c r="AH136" s="21">
        <f t="shared" si="167"/>
        <v>486.51416879188434</v>
      </c>
      <c r="AI136" s="25"/>
      <c r="AJ136" s="20">
        <f t="shared" si="168"/>
        <v>10</v>
      </c>
      <c r="AK136" s="20">
        <f t="shared" si="169"/>
        <v>1.0995574287564321E-2</v>
      </c>
      <c r="AL136" s="20">
        <f t="shared" si="170"/>
        <v>-5.7595865315810098E-3</v>
      </c>
      <c r="AM136" s="23">
        <f t="shared" si="171"/>
        <v>1.1741209802507369E-2</v>
      </c>
      <c r="AN136" s="44">
        <f t="shared" si="172"/>
        <v>1.0000114881590068</v>
      </c>
      <c r="AO136" s="23">
        <f t="shared" si="173"/>
        <v>6.9922422891201315</v>
      </c>
      <c r="AP136" s="23">
        <f t="shared" si="174"/>
        <v>-6.8490623665433619</v>
      </c>
      <c r="AQ136" s="23">
        <f t="shared" si="175"/>
        <v>-2.0488395922216314</v>
      </c>
      <c r="AR136" s="44">
        <f t="shared" si="176"/>
        <v>0.70875247233418459</v>
      </c>
      <c r="AS136" s="25"/>
      <c r="AT136" s="20">
        <f t="shared" si="177"/>
        <v>0</v>
      </c>
      <c r="AU136" s="20">
        <f t="shared" si="178"/>
        <v>0</v>
      </c>
      <c r="AV136" s="20">
        <f t="shared" si="179"/>
        <v>0</v>
      </c>
      <c r="AX136" s="18"/>
      <c r="AY136" s="18"/>
      <c r="AZ136" s="18"/>
      <c r="BA136" s="125"/>
      <c r="BB136" s="125"/>
      <c r="BC136" s="126"/>
      <c r="BD136" s="122"/>
      <c r="BE136" s="30" t="s">
        <v>120</v>
      </c>
    </row>
    <row r="137" spans="1:57" x14ac:dyDescent="0.4">
      <c r="A137" s="44">
        <v>1290</v>
      </c>
      <c r="B137" s="44">
        <v>46.33</v>
      </c>
      <c r="C137" s="20">
        <v>196.22</v>
      </c>
      <c r="D137" s="24">
        <f t="shared" si="142"/>
        <v>1096.7575273197374</v>
      </c>
      <c r="E137" s="24">
        <f t="shared" si="143"/>
        <v>-991.21752731973743</v>
      </c>
      <c r="F137" s="24">
        <f t="shared" si="144"/>
        <v>-583.73589928895785</v>
      </c>
      <c r="G137" s="24">
        <f t="shared" si="145"/>
        <v>-71.487856013123235</v>
      </c>
      <c r="H137" s="20">
        <f t="shared" si="146"/>
        <v>6504760.6541007105</v>
      </c>
      <c r="I137" s="20">
        <f t="shared" si="147"/>
        <v>2213649.8421439864</v>
      </c>
      <c r="J137" s="21">
        <f t="shared" si="148"/>
        <v>588.09702743343416</v>
      </c>
      <c r="K137" s="21">
        <f t="shared" si="149"/>
        <v>186.98202355107395</v>
      </c>
      <c r="L137" s="21">
        <f t="shared" si="150"/>
        <v>493.11914998765656</v>
      </c>
      <c r="M137" s="25"/>
      <c r="N137" s="20">
        <f t="shared" si="151"/>
        <v>10</v>
      </c>
      <c r="O137" s="20">
        <f t="shared" si="152"/>
        <v>6.6322511575783727E-3</v>
      </c>
      <c r="P137" s="20">
        <f t="shared" si="153"/>
        <v>-4.7123889803848684E-3</v>
      </c>
      <c r="Q137" s="22">
        <f t="shared" si="154"/>
        <v>7.4519536626971306E-3</v>
      </c>
      <c r="R137" s="21">
        <f t="shared" si="155"/>
        <v>1.0000046276601473</v>
      </c>
      <c r="S137" s="20">
        <f t="shared" si="156"/>
        <v>6.9289801645567772</v>
      </c>
      <c r="T137" s="20">
        <f t="shared" si="157"/>
        <v>-6.918576506995298</v>
      </c>
      <c r="U137" s="20">
        <f t="shared" si="158"/>
        <v>-2.030288214378229</v>
      </c>
      <c r="V137" s="25"/>
      <c r="W137" s="44">
        <v>1290</v>
      </c>
      <c r="X137" s="44">
        <v>46.33</v>
      </c>
      <c r="Y137" s="20">
        <v>196.22</v>
      </c>
      <c r="Z137" s="20">
        <f t="shared" si="159"/>
        <v>1096.7575273197374</v>
      </c>
      <c r="AA137" s="20">
        <f t="shared" si="160"/>
        <v>-991.21752731973743</v>
      </c>
      <c r="AB137" s="20">
        <f t="shared" si="161"/>
        <v>-583.73589928895785</v>
      </c>
      <c r="AC137" s="20">
        <f t="shared" si="162"/>
        <v>-71.487856013123235</v>
      </c>
      <c r="AD137" s="20">
        <f t="shared" si="163"/>
        <v>6504760.6541007105</v>
      </c>
      <c r="AE137" s="20">
        <f t="shared" si="164"/>
        <v>2213649.8421439864</v>
      </c>
      <c r="AF137" s="21">
        <f t="shared" si="165"/>
        <v>588.09702743343416</v>
      </c>
      <c r="AG137" s="21">
        <f t="shared" si="166"/>
        <v>186.98202355107395</v>
      </c>
      <c r="AH137" s="21">
        <f t="shared" si="167"/>
        <v>493.11914998765656</v>
      </c>
      <c r="AI137" s="25"/>
      <c r="AJ137" s="20">
        <f t="shared" si="168"/>
        <v>10</v>
      </c>
      <c r="AK137" s="20">
        <f t="shared" si="169"/>
        <v>6.6322511575783727E-3</v>
      </c>
      <c r="AL137" s="20">
        <f t="shared" si="170"/>
        <v>-4.7123889803848684E-3</v>
      </c>
      <c r="AM137" s="23">
        <f t="shared" si="171"/>
        <v>7.4519536626971306E-3</v>
      </c>
      <c r="AN137" s="44">
        <f t="shared" si="172"/>
        <v>1.0000046276601473</v>
      </c>
      <c r="AO137" s="23">
        <f t="shared" si="173"/>
        <v>6.9289801645567772</v>
      </c>
      <c r="AP137" s="23">
        <f t="shared" si="174"/>
        <v>-6.918576506995298</v>
      </c>
      <c r="AQ137" s="23">
        <f t="shared" si="175"/>
        <v>-2.030288214378229</v>
      </c>
      <c r="AR137" s="44">
        <f t="shared" si="176"/>
        <v>0.44013401649556655</v>
      </c>
      <c r="AS137" s="25"/>
      <c r="AT137" s="20">
        <f t="shared" si="177"/>
        <v>0</v>
      </c>
      <c r="AU137" s="20">
        <f t="shared" si="178"/>
        <v>0</v>
      </c>
      <c r="AV137" s="20">
        <f t="shared" si="179"/>
        <v>0</v>
      </c>
      <c r="AX137" s="18"/>
      <c r="AY137" s="18"/>
      <c r="AZ137" s="18"/>
      <c r="BA137" s="125"/>
      <c r="BB137" s="125"/>
      <c r="BC137" s="126"/>
      <c r="BD137" s="122"/>
      <c r="BE137" s="30" t="s">
        <v>120</v>
      </c>
    </row>
    <row r="138" spans="1:57" x14ac:dyDescent="0.4">
      <c r="A138" s="44">
        <v>1300</v>
      </c>
      <c r="B138" s="44">
        <v>46.76</v>
      </c>
      <c r="C138" s="20">
        <v>196.05</v>
      </c>
      <c r="D138" s="24">
        <f t="shared" si="142"/>
        <v>1103.6353603949581</v>
      </c>
      <c r="E138" s="24">
        <f t="shared" si="143"/>
        <v>-998.09536039495811</v>
      </c>
      <c r="F138" s="24">
        <f t="shared" si="144"/>
        <v>-590.70909545197719</v>
      </c>
      <c r="G138" s="24">
        <f t="shared" si="145"/>
        <v>-73.505141178935943</v>
      </c>
      <c r="H138" s="20">
        <f t="shared" si="146"/>
        <v>6504753.6809045477</v>
      </c>
      <c r="I138" s="20">
        <f t="shared" si="147"/>
        <v>2213647.8248588205</v>
      </c>
      <c r="J138" s="21">
        <f t="shared" si="148"/>
        <v>595.26484965049667</v>
      </c>
      <c r="K138" s="21">
        <f t="shared" si="149"/>
        <v>187.09316439839205</v>
      </c>
      <c r="L138" s="21">
        <f t="shared" si="150"/>
        <v>499.75761406890496</v>
      </c>
      <c r="M138" s="25"/>
      <c r="N138" s="20">
        <f t="shared" si="151"/>
        <v>10</v>
      </c>
      <c r="O138" s="20">
        <f t="shared" si="152"/>
        <v>7.5049157835756124E-3</v>
      </c>
      <c r="P138" s="20">
        <f t="shared" si="153"/>
        <v>-2.9670597283901418E-3</v>
      </c>
      <c r="Q138" s="22">
        <f t="shared" si="154"/>
        <v>7.8078597177340114E-3</v>
      </c>
      <c r="R138" s="21">
        <f t="shared" si="155"/>
        <v>1.0000050802537515</v>
      </c>
      <c r="S138" s="20">
        <f t="shared" si="156"/>
        <v>6.8778330752205754</v>
      </c>
      <c r="T138" s="20">
        <f t="shared" si="157"/>
        <v>-6.9731961630193746</v>
      </c>
      <c r="U138" s="20">
        <f t="shared" si="158"/>
        <v>-2.017285165812702</v>
      </c>
      <c r="V138" s="25"/>
      <c r="W138" s="44">
        <v>1300</v>
      </c>
      <c r="X138" s="44">
        <v>46.76</v>
      </c>
      <c r="Y138" s="20">
        <v>196.05</v>
      </c>
      <c r="Z138" s="20">
        <f t="shared" si="159"/>
        <v>1103.6353603949581</v>
      </c>
      <c r="AA138" s="20">
        <f t="shared" si="160"/>
        <v>-998.09536039495811</v>
      </c>
      <c r="AB138" s="20">
        <f t="shared" si="161"/>
        <v>-590.70909545197719</v>
      </c>
      <c r="AC138" s="20">
        <f t="shared" si="162"/>
        <v>-73.505141178935943</v>
      </c>
      <c r="AD138" s="20">
        <f t="shared" si="163"/>
        <v>6504753.6809045477</v>
      </c>
      <c r="AE138" s="20">
        <f t="shared" si="164"/>
        <v>2213647.8248588205</v>
      </c>
      <c r="AF138" s="21">
        <f t="shared" si="165"/>
        <v>595.26484965049667</v>
      </c>
      <c r="AG138" s="21">
        <f t="shared" si="166"/>
        <v>187.09316439839205</v>
      </c>
      <c r="AH138" s="21">
        <f t="shared" si="167"/>
        <v>499.75761406890496</v>
      </c>
      <c r="AI138" s="25"/>
      <c r="AJ138" s="20">
        <f t="shared" si="168"/>
        <v>10</v>
      </c>
      <c r="AK138" s="20">
        <f t="shared" si="169"/>
        <v>7.5049157835756124E-3</v>
      </c>
      <c r="AL138" s="20">
        <f t="shared" si="170"/>
        <v>-2.9670597283901418E-3</v>
      </c>
      <c r="AM138" s="23">
        <f t="shared" si="171"/>
        <v>7.8078597177340114E-3</v>
      </c>
      <c r="AN138" s="44">
        <f t="shared" si="172"/>
        <v>1.0000050802537515</v>
      </c>
      <c r="AO138" s="23">
        <f t="shared" si="173"/>
        <v>6.8778330752205754</v>
      </c>
      <c r="AP138" s="23">
        <f t="shared" si="174"/>
        <v>-6.9731961630193746</v>
      </c>
      <c r="AQ138" s="23">
        <f t="shared" si="175"/>
        <v>-2.017285165812702</v>
      </c>
      <c r="AR138" s="44">
        <f t="shared" si="176"/>
        <v>0.43871456596072855</v>
      </c>
      <c r="AS138" s="25"/>
      <c r="AT138" s="20">
        <f t="shared" si="177"/>
        <v>0</v>
      </c>
      <c r="AU138" s="20">
        <f t="shared" si="178"/>
        <v>0</v>
      </c>
      <c r="AV138" s="20">
        <f t="shared" si="179"/>
        <v>0</v>
      </c>
      <c r="AX138" s="18"/>
      <c r="AY138" s="18"/>
      <c r="AZ138" s="18"/>
      <c r="BA138" s="125"/>
      <c r="BB138" s="125"/>
      <c r="BC138" s="126"/>
      <c r="BD138" s="122"/>
      <c r="BE138" s="30" t="s">
        <v>120</v>
      </c>
    </row>
    <row r="139" spans="1:57" x14ac:dyDescent="0.4">
      <c r="A139" s="44">
        <v>1310</v>
      </c>
      <c r="B139" s="44">
        <v>47</v>
      </c>
      <c r="C139" s="20">
        <v>195.83</v>
      </c>
      <c r="D139" s="24">
        <f t="shared" si="142"/>
        <v>1110.4706459397869</v>
      </c>
      <c r="E139" s="24">
        <f t="shared" si="143"/>
        <v>-1004.9306459397869</v>
      </c>
      <c r="F139" s="24">
        <f t="shared" si="144"/>
        <v>-597.72766975617083</v>
      </c>
      <c r="G139" s="24">
        <f t="shared" si="145"/>
        <v>-75.509704618116686</v>
      </c>
      <c r="H139" s="20">
        <f t="shared" si="146"/>
        <v>6504746.6623302437</v>
      </c>
      <c r="I139" s="20">
        <f t="shared" si="147"/>
        <v>2213645.8202953814</v>
      </c>
      <c r="J139" s="21">
        <f t="shared" si="148"/>
        <v>602.47828399342097</v>
      </c>
      <c r="K139" s="21">
        <f t="shared" si="149"/>
        <v>187.19991882271026</v>
      </c>
      <c r="L139" s="21">
        <f t="shared" si="150"/>
        <v>506.42266245478612</v>
      </c>
      <c r="M139" s="25"/>
      <c r="N139" s="20">
        <f t="shared" si="151"/>
        <v>10</v>
      </c>
      <c r="O139" s="20">
        <f t="shared" si="152"/>
        <v>4.1887902047864261E-3</v>
      </c>
      <c r="P139" s="20">
        <f t="shared" si="153"/>
        <v>-3.8397243543875051E-3</v>
      </c>
      <c r="Q139" s="22">
        <f t="shared" si="154"/>
        <v>5.0399481687568581E-3</v>
      </c>
      <c r="R139" s="21">
        <f t="shared" si="155"/>
        <v>1.0000021167618389</v>
      </c>
      <c r="S139" s="20">
        <f t="shared" si="156"/>
        <v>6.8352855448288006</v>
      </c>
      <c r="T139" s="20">
        <f t="shared" si="157"/>
        <v>-7.0185743041936508</v>
      </c>
      <c r="U139" s="20">
        <f t="shared" si="158"/>
        <v>-2.0045634391807408</v>
      </c>
      <c r="V139" s="25"/>
      <c r="W139" s="44">
        <v>1310</v>
      </c>
      <c r="X139" s="44">
        <v>47</v>
      </c>
      <c r="Y139" s="20">
        <v>195.83</v>
      </c>
      <c r="Z139" s="20">
        <f t="shared" si="159"/>
        <v>1110.4706459397869</v>
      </c>
      <c r="AA139" s="20">
        <f t="shared" si="160"/>
        <v>-1004.9306459397869</v>
      </c>
      <c r="AB139" s="20">
        <f t="shared" si="161"/>
        <v>-597.72766975617083</v>
      </c>
      <c r="AC139" s="20">
        <f t="shared" si="162"/>
        <v>-75.509704618116686</v>
      </c>
      <c r="AD139" s="20">
        <f t="shared" si="163"/>
        <v>6504746.6623302437</v>
      </c>
      <c r="AE139" s="20">
        <f t="shared" si="164"/>
        <v>2213645.8202953814</v>
      </c>
      <c r="AF139" s="21">
        <f t="shared" si="165"/>
        <v>602.47828399342097</v>
      </c>
      <c r="AG139" s="21">
        <f t="shared" si="166"/>
        <v>187.19991882271026</v>
      </c>
      <c r="AH139" s="21">
        <f t="shared" si="167"/>
        <v>506.42266245478612</v>
      </c>
      <c r="AI139" s="25"/>
      <c r="AJ139" s="20">
        <f t="shared" si="168"/>
        <v>10</v>
      </c>
      <c r="AK139" s="20">
        <f t="shared" si="169"/>
        <v>4.1887902047864261E-3</v>
      </c>
      <c r="AL139" s="20">
        <f t="shared" si="170"/>
        <v>-3.8397243543875051E-3</v>
      </c>
      <c r="AM139" s="23">
        <f t="shared" si="171"/>
        <v>5.0399481687568581E-3</v>
      </c>
      <c r="AN139" s="44">
        <f t="shared" si="172"/>
        <v>1.0000021167618389</v>
      </c>
      <c r="AO139" s="23">
        <f t="shared" si="173"/>
        <v>6.8352855448288006</v>
      </c>
      <c r="AP139" s="23">
        <f t="shared" si="174"/>
        <v>-7.0185743041936508</v>
      </c>
      <c r="AQ139" s="23">
        <f t="shared" si="175"/>
        <v>-2.0045634391807408</v>
      </c>
      <c r="AR139" s="44">
        <f t="shared" si="176"/>
        <v>0.24443730432135033</v>
      </c>
      <c r="AS139" s="25"/>
      <c r="AT139" s="20">
        <f t="shared" si="177"/>
        <v>0</v>
      </c>
      <c r="AU139" s="20">
        <f t="shared" si="178"/>
        <v>0</v>
      </c>
      <c r="AV139" s="20">
        <f t="shared" si="179"/>
        <v>0</v>
      </c>
      <c r="AX139" s="18"/>
      <c r="AY139" s="18"/>
      <c r="AZ139" s="18"/>
      <c r="BA139" s="125"/>
      <c r="BB139" s="125"/>
      <c r="BC139" s="126"/>
      <c r="BD139" s="122"/>
      <c r="BE139" s="30" t="s">
        <v>120</v>
      </c>
    </row>
    <row r="140" spans="1:57" x14ac:dyDescent="0.4">
      <c r="A140" s="44">
        <v>1320</v>
      </c>
      <c r="B140" s="44">
        <v>47.14</v>
      </c>
      <c r="C140" s="20">
        <v>195.52</v>
      </c>
      <c r="D140" s="24">
        <f t="shared" si="142"/>
        <v>1117.2816964947933</v>
      </c>
      <c r="E140" s="24">
        <f t="shared" si="143"/>
        <v>-1011.7416964947934</v>
      </c>
      <c r="F140" s="24">
        <f t="shared" si="144"/>
        <v>-604.77721913083133</v>
      </c>
      <c r="G140" s="24">
        <f t="shared" si="145"/>
        <v>-77.487901630058829</v>
      </c>
      <c r="H140" s="20">
        <f t="shared" si="146"/>
        <v>6504739.612780869</v>
      </c>
      <c r="I140" s="20">
        <f t="shared" si="147"/>
        <v>2213643.8420983693</v>
      </c>
      <c r="J140" s="21">
        <f t="shared" si="148"/>
        <v>609.72113271449859</v>
      </c>
      <c r="K140" s="21">
        <f t="shared" si="149"/>
        <v>187.30131919076874</v>
      </c>
      <c r="L140" s="21">
        <f t="shared" si="150"/>
        <v>513.09449110853302</v>
      </c>
      <c r="M140" s="25"/>
      <c r="N140" s="20">
        <f t="shared" si="151"/>
        <v>10</v>
      </c>
      <c r="O140" s="20">
        <f t="shared" si="152"/>
        <v>2.4434609527920711E-3</v>
      </c>
      <c r="P140" s="20">
        <f t="shared" si="153"/>
        <v>-5.4105206811824614E-3</v>
      </c>
      <c r="Q140" s="22">
        <f t="shared" si="154"/>
        <v>4.6544616497188329E-3</v>
      </c>
      <c r="R140" s="21">
        <f t="shared" si="155"/>
        <v>1.0000018053383484</v>
      </c>
      <c r="S140" s="20">
        <f t="shared" si="156"/>
        <v>6.8110505550064611</v>
      </c>
      <c r="T140" s="20">
        <f t="shared" si="157"/>
        <v>-7.0495493746604803</v>
      </c>
      <c r="U140" s="20">
        <f t="shared" si="158"/>
        <v>-1.9781970119421388</v>
      </c>
      <c r="V140" s="25"/>
      <c r="W140" s="44">
        <v>1320</v>
      </c>
      <c r="X140" s="44">
        <v>47.14</v>
      </c>
      <c r="Y140" s="20">
        <v>195.52</v>
      </c>
      <c r="Z140" s="20">
        <f t="shared" si="159"/>
        <v>1117.2816964947933</v>
      </c>
      <c r="AA140" s="20">
        <f t="shared" si="160"/>
        <v>-1011.7416964947934</v>
      </c>
      <c r="AB140" s="20">
        <f t="shared" si="161"/>
        <v>-604.77721913083133</v>
      </c>
      <c r="AC140" s="20">
        <f t="shared" si="162"/>
        <v>-77.487901630058829</v>
      </c>
      <c r="AD140" s="20">
        <f t="shared" si="163"/>
        <v>6504739.612780869</v>
      </c>
      <c r="AE140" s="20">
        <f t="shared" si="164"/>
        <v>2213643.8420983693</v>
      </c>
      <c r="AF140" s="21">
        <f t="shared" si="165"/>
        <v>609.72113271449859</v>
      </c>
      <c r="AG140" s="21">
        <f t="shared" si="166"/>
        <v>187.30131919076874</v>
      </c>
      <c r="AH140" s="21">
        <f t="shared" si="167"/>
        <v>513.09449110853302</v>
      </c>
      <c r="AI140" s="25"/>
      <c r="AJ140" s="20">
        <f t="shared" si="168"/>
        <v>10</v>
      </c>
      <c r="AK140" s="20">
        <f t="shared" si="169"/>
        <v>2.4434609527920711E-3</v>
      </c>
      <c r="AL140" s="20">
        <f t="shared" si="170"/>
        <v>-5.4105206811824614E-3</v>
      </c>
      <c r="AM140" s="23">
        <f t="shared" si="171"/>
        <v>4.6544616497188329E-3</v>
      </c>
      <c r="AN140" s="44">
        <f t="shared" si="172"/>
        <v>1.0000018053383484</v>
      </c>
      <c r="AO140" s="23">
        <f t="shared" si="173"/>
        <v>6.8110505550064611</v>
      </c>
      <c r="AP140" s="23">
        <f t="shared" si="174"/>
        <v>-7.0495493746604803</v>
      </c>
      <c r="AQ140" s="23">
        <f t="shared" si="175"/>
        <v>-1.9781970119421388</v>
      </c>
      <c r="AR140" s="44">
        <f t="shared" si="176"/>
        <v>0.139312916815127</v>
      </c>
      <c r="AS140" s="25"/>
      <c r="AT140" s="20">
        <f t="shared" si="177"/>
        <v>0</v>
      </c>
      <c r="AU140" s="20">
        <f t="shared" si="178"/>
        <v>0</v>
      </c>
      <c r="AV140" s="20">
        <f t="shared" si="179"/>
        <v>0</v>
      </c>
      <c r="AX140" s="18"/>
      <c r="AY140" s="18"/>
      <c r="AZ140" s="18"/>
      <c r="BA140" s="125"/>
      <c r="BB140" s="125"/>
      <c r="BC140" s="126"/>
      <c r="BD140" s="122"/>
      <c r="BE140" s="30" t="s">
        <v>120</v>
      </c>
    </row>
    <row r="141" spans="1:57" x14ac:dyDescent="0.4">
      <c r="A141" s="44">
        <v>1330</v>
      </c>
      <c r="B141" s="44">
        <v>47.22</v>
      </c>
      <c r="C141" s="20">
        <v>195.18</v>
      </c>
      <c r="D141" s="24">
        <f t="shared" si="142"/>
        <v>1124.0786805026394</v>
      </c>
      <c r="E141" s="24">
        <f t="shared" si="143"/>
        <v>-1018.5386805026394</v>
      </c>
      <c r="F141" s="24">
        <f t="shared" si="144"/>
        <v>-611.85046835884464</v>
      </c>
      <c r="G141" s="24">
        <f t="shared" si="145"/>
        <v>-79.429545168715677</v>
      </c>
      <c r="H141" s="20">
        <f t="shared" si="146"/>
        <v>6504732.5395316407</v>
      </c>
      <c r="I141" s="20">
        <f t="shared" si="147"/>
        <v>2213641.9004548304</v>
      </c>
      <c r="J141" s="21">
        <f t="shared" si="148"/>
        <v>616.98464184827696</v>
      </c>
      <c r="K141" s="21">
        <f t="shared" si="149"/>
        <v>187.39668876907868</v>
      </c>
      <c r="L141" s="21">
        <f t="shared" si="150"/>
        <v>519.76097878352482</v>
      </c>
      <c r="M141" s="25"/>
      <c r="N141" s="20">
        <f t="shared" si="151"/>
        <v>10</v>
      </c>
      <c r="O141" s="20">
        <f t="shared" si="152"/>
        <v>1.3962634015954338E-3</v>
      </c>
      <c r="P141" s="20">
        <f t="shared" si="153"/>
        <v>-5.9341194567807797E-3</v>
      </c>
      <c r="Q141" s="22">
        <f t="shared" si="154"/>
        <v>4.5710971200507711E-3</v>
      </c>
      <c r="R141" s="21">
        <f t="shared" si="155"/>
        <v>1.0000017412477116</v>
      </c>
      <c r="S141" s="20">
        <f t="shared" si="156"/>
        <v>6.7969840078460049</v>
      </c>
      <c r="T141" s="20">
        <f t="shared" si="157"/>
        <v>-7.0732492280133661</v>
      </c>
      <c r="U141" s="20">
        <f t="shared" si="158"/>
        <v>-1.941643538656846</v>
      </c>
      <c r="V141" s="25"/>
      <c r="W141" s="44">
        <v>1330</v>
      </c>
      <c r="X141" s="44">
        <v>47.22</v>
      </c>
      <c r="Y141" s="20">
        <v>195.18</v>
      </c>
      <c r="Z141" s="20">
        <f t="shared" si="159"/>
        <v>1124.0786805026394</v>
      </c>
      <c r="AA141" s="20">
        <f t="shared" si="160"/>
        <v>-1018.5386805026394</v>
      </c>
      <c r="AB141" s="20">
        <f t="shared" si="161"/>
        <v>-611.85046835884464</v>
      </c>
      <c r="AC141" s="20">
        <f t="shared" si="162"/>
        <v>-79.429545168715677</v>
      </c>
      <c r="AD141" s="20">
        <f t="shared" si="163"/>
        <v>6504732.5395316407</v>
      </c>
      <c r="AE141" s="20">
        <f t="shared" si="164"/>
        <v>2213641.9004548304</v>
      </c>
      <c r="AF141" s="21">
        <f t="shared" si="165"/>
        <v>616.98464184827696</v>
      </c>
      <c r="AG141" s="21">
        <f t="shared" si="166"/>
        <v>187.39668876907868</v>
      </c>
      <c r="AH141" s="21">
        <f t="shared" si="167"/>
        <v>519.76097878352482</v>
      </c>
      <c r="AI141" s="25"/>
      <c r="AJ141" s="20">
        <f t="shared" si="168"/>
        <v>10</v>
      </c>
      <c r="AK141" s="20">
        <f t="shared" si="169"/>
        <v>1.3962634015954338E-3</v>
      </c>
      <c r="AL141" s="20">
        <f t="shared" si="170"/>
        <v>-5.9341194567807797E-3</v>
      </c>
      <c r="AM141" s="23">
        <f t="shared" si="171"/>
        <v>4.5710971200507711E-3</v>
      </c>
      <c r="AN141" s="44">
        <f t="shared" si="172"/>
        <v>1.0000017412477116</v>
      </c>
      <c r="AO141" s="23">
        <f t="shared" si="173"/>
        <v>6.7969840078460049</v>
      </c>
      <c r="AP141" s="23">
        <f t="shared" si="174"/>
        <v>-7.0732492280133661</v>
      </c>
      <c r="AQ141" s="23">
        <f t="shared" si="175"/>
        <v>-1.941643538656846</v>
      </c>
      <c r="AR141" s="44">
        <f t="shared" si="176"/>
        <v>8.1110265077303872E-2</v>
      </c>
      <c r="AS141" s="25"/>
      <c r="AT141" s="20">
        <f t="shared" si="177"/>
        <v>0</v>
      </c>
      <c r="AU141" s="20">
        <f t="shared" si="178"/>
        <v>0</v>
      </c>
      <c r="AV141" s="20">
        <f t="shared" si="179"/>
        <v>0</v>
      </c>
      <c r="AX141" s="18"/>
      <c r="AY141" s="18"/>
      <c r="AZ141" s="18"/>
      <c r="BA141" s="125"/>
      <c r="BB141" s="125"/>
      <c r="BC141" s="126"/>
      <c r="BD141" s="122"/>
      <c r="BE141" s="30" t="s">
        <v>120</v>
      </c>
    </row>
    <row r="142" spans="1:57" x14ac:dyDescent="0.4">
      <c r="A142" s="44">
        <v>1340</v>
      </c>
      <c r="B142" s="44">
        <v>47.58</v>
      </c>
      <c r="C142" s="20">
        <v>194.84</v>
      </c>
      <c r="D142" s="24">
        <f t="shared" ref="D142:D205" si="180">S142+D141</f>
        <v>1130.8474398276576</v>
      </c>
      <c r="E142" s="24">
        <f t="shared" ref="E142:E205" si="181">$BJ$3-D142</f>
        <v>-1025.3074398276576</v>
      </c>
      <c r="F142" s="24">
        <f t="shared" ref="F142:F205" si="182">T142+F141</f>
        <v>-618.96027226307638</v>
      </c>
      <c r="G142" s="24">
        <f t="shared" ref="G142:G205" si="183">U142+G141</f>
        <v>-81.33587611006422</v>
      </c>
      <c r="H142" s="20">
        <f t="shared" ref="H142:H205" si="184">H141+T142</f>
        <v>6504725.4297277369</v>
      </c>
      <c r="I142" s="20">
        <f t="shared" ref="I142:I205" si="185">I141+U142</f>
        <v>2213639.9941238891</v>
      </c>
      <c r="J142" s="21">
        <f t="shared" ref="J142:J205" si="186">SQRT(F142^2+G142^2)</f>
        <v>624.28146166819124</v>
      </c>
      <c r="K142" s="21">
        <f t="shared" ref="K142:K205" si="187">IF(J142=0,0,IF(F142&lt;0,ATAN(G142/F142)*180/PI()+180,ATAN(G142/F142)*180/PI()))</f>
        <v>187.48618811679225</v>
      </c>
      <c r="L142" s="21">
        <f t="shared" ref="L142:L205" si="188">COS((K142-$BL$3)*PI()/180)*J142</f>
        <v>526.43277046508808</v>
      </c>
      <c r="M142" s="25"/>
      <c r="N142" s="20">
        <f t="shared" ref="N142:N205" si="189">A142-A141</f>
        <v>10</v>
      </c>
      <c r="O142" s="20">
        <f t="shared" ref="O142:O205" si="190">RADIANS(B142-B141)</f>
        <v>6.2831853071795762E-3</v>
      </c>
      <c r="P142" s="20">
        <f t="shared" ref="P142:P205" si="191">RADIANS(C142-C141)</f>
        <v>-5.9341194567807797E-3</v>
      </c>
      <c r="Q142" s="22">
        <f t="shared" ref="Q142:Q205" si="192">ACOS(COS(O142)-SIN(RADIANS(B141))*SIN(RADIANS(B142))*(1-COS(P142)))</f>
        <v>7.6523436365616426E-3</v>
      </c>
      <c r="R142" s="21">
        <f t="shared" ref="R142:R205" si="193">2/Q142*TAN(Q142/2)</f>
        <v>1.0000048798921701</v>
      </c>
      <c r="S142" s="20">
        <f t="shared" ref="S142:S205" si="194">(N142/2)*(COS(RADIANS(B141))+COS(RADIANS(B142)))*R142</f>
        <v>6.7687593250182791</v>
      </c>
      <c r="T142" s="20">
        <f t="shared" ref="T142:T205" si="195">(N142/2)*(SIN(RADIANS(B141))*COS(RADIANS(C141))+SIN(RADIANS(B142))*COS(RADIANS(C142)))*R142</f>
        <v>-7.1098039042317032</v>
      </c>
      <c r="U142" s="20">
        <f t="shared" ref="U142:U205" si="196">(N142/2)*(SIN(RADIANS(B141))*SIN(RADIANS(C141))+SIN(RADIANS(B142))*SIN(RADIANS(C142)))*R142</f>
        <v>-1.9063309413485381</v>
      </c>
      <c r="V142" s="25"/>
      <c r="W142" s="44">
        <v>1340</v>
      </c>
      <c r="X142" s="44">
        <v>47.58</v>
      </c>
      <c r="Y142" s="20">
        <v>194.84</v>
      </c>
      <c r="Z142" s="20">
        <f t="shared" ref="Z142:Z205" si="197">AO142+Z141</f>
        <v>1130.8474398276576</v>
      </c>
      <c r="AA142" s="20">
        <f t="shared" ref="AA142:AA205" si="198">$BJ$3-Z142</f>
        <v>-1025.3074398276576</v>
      </c>
      <c r="AB142" s="20">
        <f t="shared" ref="AB142:AB205" si="199">AP142+AB141</f>
        <v>-618.96027226307638</v>
      </c>
      <c r="AC142" s="20">
        <f t="shared" ref="AC142:AC205" si="200">AQ142+AC141</f>
        <v>-81.33587611006422</v>
      </c>
      <c r="AD142" s="20">
        <f t="shared" ref="AD142:AD205" si="201">AD141+AP142</f>
        <v>6504725.4297277369</v>
      </c>
      <c r="AE142" s="20">
        <f t="shared" ref="AE142:AE205" si="202">AE141+AQ142</f>
        <v>2213639.9941238891</v>
      </c>
      <c r="AF142" s="21">
        <f t="shared" ref="AF142:AF205" si="203">SQRT(AB142^2+AC142^2)</f>
        <v>624.28146166819124</v>
      </c>
      <c r="AG142" s="21">
        <f t="shared" ref="AG142:AG205" si="204">IF(AF142=0,0,IF(AB142&lt;0,ATAN(AC142/AB142)*180/PI()+180,ATAN(AC142/AB142)*180/PI()))</f>
        <v>187.48618811679225</v>
      </c>
      <c r="AH142" s="21">
        <f t="shared" ref="AH142:AH205" si="205">COS((AG142-$BL$3)*PI()/180)*AF142</f>
        <v>526.43277046508808</v>
      </c>
      <c r="AI142" s="25"/>
      <c r="AJ142" s="20">
        <f t="shared" ref="AJ142:AJ205" si="206">W142-W141</f>
        <v>10</v>
      </c>
      <c r="AK142" s="20">
        <f t="shared" ref="AK142:AK205" si="207">RADIANS(X142-X141)</f>
        <v>6.2831853071795762E-3</v>
      </c>
      <c r="AL142" s="20">
        <f t="shared" ref="AL142:AL205" si="208">RADIANS(Y142-Y141)</f>
        <v>-5.9341194567807797E-3</v>
      </c>
      <c r="AM142" s="23">
        <f t="shared" ref="AM142:AM205" si="209">ACOS(COS(AK142)-SIN(RADIANS(X141))*SIN(RADIANS(X142))*(1-COS(AL142)))</f>
        <v>7.6523436365616426E-3</v>
      </c>
      <c r="AN142" s="44">
        <f t="shared" ref="AN142:AN205" si="210">2/AM142*TAN(AM142/2)</f>
        <v>1.0000048798921701</v>
      </c>
      <c r="AO142" s="23">
        <f t="shared" ref="AO142:AO205" si="211">(AJ142/2)*(COS(RADIANS(X141))+COS(RADIANS(X142)))*AN142</f>
        <v>6.7687593250182791</v>
      </c>
      <c r="AP142" s="23">
        <f t="shared" ref="AP142:AP205" si="212">(AJ142/2)*(SIN(RADIANS(X141))*COS(RADIANS(Y141))+SIN(RADIANS(X142))*COS(RADIANS(Y142)))*AN142</f>
        <v>-7.1098039042317032</v>
      </c>
      <c r="AQ142" s="23">
        <f t="shared" ref="AQ142:AQ205" si="213">(AJ142/2)*(SIN(RADIANS(X141))*SIN(RADIANS(Y141))+SIN(RADIANS(X142))*SIN(RADIANS(Y142)))*AN142</f>
        <v>-1.9063309413485381</v>
      </c>
      <c r="AR142" s="44">
        <f t="shared" ref="AR142:AR205" si="214">(10/AJ142)*2*(ASIN((SQRT((SIN((X141-X142)/2)^2+SIN(((Y141-Y142)/2)^2)*SIN(X141)*SIN(X142))))))</f>
        <v>0.36687147779592899</v>
      </c>
      <c r="AS142" s="25"/>
      <c r="AT142" s="20">
        <f t="shared" ref="AT142:AT205" si="215">SQRT((I142-AE142)^2+(H142-AD142)^2)</f>
        <v>0</v>
      </c>
      <c r="AU142" s="20">
        <f t="shared" ref="AU142:AU205" si="216">D142-Z142</f>
        <v>0</v>
      </c>
      <c r="AV142" s="20">
        <f t="shared" ref="AV142:AV205" si="217">SQRT((I142-AE142)^2+(H142-AD142)^2+(D142-Z142)^2)</f>
        <v>0</v>
      </c>
      <c r="AX142" s="18"/>
      <c r="AY142" s="18"/>
      <c r="AZ142" s="18"/>
      <c r="BA142" s="125"/>
      <c r="BB142" s="125"/>
      <c r="BC142" s="126"/>
      <c r="BD142" s="122"/>
      <c r="BE142" s="30" t="s">
        <v>120</v>
      </c>
    </row>
    <row r="143" spans="1:57" x14ac:dyDescent="0.4">
      <c r="A143" s="44">
        <v>1350</v>
      </c>
      <c r="B143" s="44">
        <v>47.76</v>
      </c>
      <c r="C143" s="20">
        <v>194.56</v>
      </c>
      <c r="D143" s="24">
        <f t="shared" si="180"/>
        <v>1137.5814412946399</v>
      </c>
      <c r="E143" s="24">
        <f t="shared" si="181"/>
        <v>-1032.04144129464</v>
      </c>
      <c r="F143" s="24">
        <f t="shared" si="182"/>
        <v>-626.11106586214908</v>
      </c>
      <c r="G143" s="24">
        <f t="shared" si="183"/>
        <v>-83.21182497152644</v>
      </c>
      <c r="H143" s="20">
        <f t="shared" si="184"/>
        <v>6504718.2789341379</v>
      </c>
      <c r="I143" s="20">
        <f t="shared" si="185"/>
        <v>2213638.1181750279</v>
      </c>
      <c r="J143" s="21">
        <f t="shared" si="186"/>
        <v>631.61639830685863</v>
      </c>
      <c r="K143" s="21">
        <f t="shared" si="187"/>
        <v>187.57039715319934</v>
      </c>
      <c r="L143" s="21">
        <f t="shared" si="188"/>
        <v>533.116432850102</v>
      </c>
      <c r="M143" s="25"/>
      <c r="N143" s="20">
        <f t="shared" si="189"/>
        <v>10</v>
      </c>
      <c r="O143" s="20">
        <f t="shared" si="190"/>
        <v>3.1415926535897881E-3</v>
      </c>
      <c r="P143" s="20">
        <f t="shared" si="191"/>
        <v>-4.8869219055841422E-3</v>
      </c>
      <c r="Q143" s="22">
        <f t="shared" si="192"/>
        <v>4.7876775112711822E-3</v>
      </c>
      <c r="R143" s="21">
        <f t="shared" si="193"/>
        <v>1.0000019101590412</v>
      </c>
      <c r="S143" s="20">
        <f t="shared" si="194"/>
        <v>6.7340014669822725</v>
      </c>
      <c r="T143" s="20">
        <f t="shared" si="195"/>
        <v>-7.1507935990726867</v>
      </c>
      <c r="U143" s="20">
        <f t="shared" si="196"/>
        <v>-1.8759488614622137</v>
      </c>
      <c r="V143" s="25"/>
      <c r="W143" s="44">
        <v>1350</v>
      </c>
      <c r="X143" s="44">
        <v>47.76</v>
      </c>
      <c r="Y143" s="20">
        <v>194.56</v>
      </c>
      <c r="Z143" s="20">
        <f t="shared" si="197"/>
        <v>1137.5814412946399</v>
      </c>
      <c r="AA143" s="20">
        <f t="shared" si="198"/>
        <v>-1032.04144129464</v>
      </c>
      <c r="AB143" s="20">
        <f t="shared" si="199"/>
        <v>-626.11106586214908</v>
      </c>
      <c r="AC143" s="20">
        <f t="shared" si="200"/>
        <v>-83.21182497152644</v>
      </c>
      <c r="AD143" s="20">
        <f t="shared" si="201"/>
        <v>6504718.2789341379</v>
      </c>
      <c r="AE143" s="20">
        <f t="shared" si="202"/>
        <v>2213638.1181750279</v>
      </c>
      <c r="AF143" s="21">
        <f t="shared" si="203"/>
        <v>631.61639830685863</v>
      </c>
      <c r="AG143" s="21">
        <f t="shared" si="204"/>
        <v>187.57039715319934</v>
      </c>
      <c r="AH143" s="21">
        <f t="shared" si="205"/>
        <v>533.116432850102</v>
      </c>
      <c r="AI143" s="25"/>
      <c r="AJ143" s="20">
        <f t="shared" si="206"/>
        <v>10</v>
      </c>
      <c r="AK143" s="20">
        <f t="shared" si="207"/>
        <v>3.1415926535897881E-3</v>
      </c>
      <c r="AL143" s="20">
        <f t="shared" si="208"/>
        <v>-4.8869219055841422E-3</v>
      </c>
      <c r="AM143" s="23">
        <f t="shared" si="209"/>
        <v>4.7876775112711822E-3</v>
      </c>
      <c r="AN143" s="44">
        <f t="shared" si="210"/>
        <v>1.0000019101590412</v>
      </c>
      <c r="AO143" s="23">
        <f t="shared" si="211"/>
        <v>6.7340014669822725</v>
      </c>
      <c r="AP143" s="23">
        <f t="shared" si="212"/>
        <v>-7.1507935990726867</v>
      </c>
      <c r="AQ143" s="23">
        <f t="shared" si="213"/>
        <v>-1.8759488614622137</v>
      </c>
      <c r="AR143" s="44">
        <f t="shared" si="214"/>
        <v>0.23034748137076788</v>
      </c>
      <c r="AS143" s="25"/>
      <c r="AT143" s="20">
        <f t="shared" si="215"/>
        <v>0</v>
      </c>
      <c r="AU143" s="20">
        <f t="shared" si="216"/>
        <v>0</v>
      </c>
      <c r="AV143" s="20">
        <f t="shared" si="217"/>
        <v>0</v>
      </c>
      <c r="AX143" s="18"/>
      <c r="AY143" s="18"/>
      <c r="AZ143" s="18"/>
      <c r="BA143" s="125"/>
      <c r="BB143" s="125"/>
      <c r="BC143" s="126"/>
      <c r="BD143" s="122"/>
      <c r="BE143" s="30" t="s">
        <v>120</v>
      </c>
    </row>
    <row r="144" spans="1:57" x14ac:dyDescent="0.4">
      <c r="A144" s="44">
        <v>1360</v>
      </c>
      <c r="B144" s="44">
        <v>47.93</v>
      </c>
      <c r="C144" s="20">
        <v>194.35</v>
      </c>
      <c r="D144" s="24">
        <f t="shared" si="180"/>
        <v>1144.2928285182543</v>
      </c>
      <c r="E144" s="24">
        <f t="shared" si="181"/>
        <v>-1038.7528285182543</v>
      </c>
      <c r="F144" s="24">
        <f t="shared" si="182"/>
        <v>-633.28970339077637</v>
      </c>
      <c r="G144" s="24">
        <f t="shared" si="183"/>
        <v>-85.062314064313298</v>
      </c>
      <c r="H144" s="20">
        <f t="shared" si="184"/>
        <v>6504711.1002966091</v>
      </c>
      <c r="I144" s="20">
        <f t="shared" si="185"/>
        <v>2213636.2676859349</v>
      </c>
      <c r="J144" s="21">
        <f t="shared" si="186"/>
        <v>638.97687414706445</v>
      </c>
      <c r="K144" s="21">
        <f t="shared" si="187"/>
        <v>187.65007756183905</v>
      </c>
      <c r="L144" s="21">
        <f t="shared" si="188"/>
        <v>539.80505969877584</v>
      </c>
      <c r="M144" s="25"/>
      <c r="N144" s="20">
        <f t="shared" si="189"/>
        <v>10</v>
      </c>
      <c r="O144" s="20">
        <f t="shared" si="190"/>
        <v>2.9670597283903899E-3</v>
      </c>
      <c r="P144" s="20">
        <f t="shared" si="191"/>
        <v>-3.6651914291882309E-3</v>
      </c>
      <c r="Q144" s="22">
        <f t="shared" si="192"/>
        <v>4.0232052966939769E-3</v>
      </c>
      <c r="R144" s="21">
        <f t="shared" si="193"/>
        <v>1.0000013488505883</v>
      </c>
      <c r="S144" s="20">
        <f t="shared" si="194"/>
        <v>6.7113872236142855</v>
      </c>
      <c r="T144" s="20">
        <f t="shared" si="195"/>
        <v>-7.1786375286272879</v>
      </c>
      <c r="U144" s="20">
        <f t="shared" si="196"/>
        <v>-1.8504890927868569</v>
      </c>
      <c r="V144" s="25"/>
      <c r="W144" s="44">
        <v>1360</v>
      </c>
      <c r="X144" s="44">
        <v>47.93</v>
      </c>
      <c r="Y144" s="20">
        <v>194.35</v>
      </c>
      <c r="Z144" s="20">
        <f t="shared" si="197"/>
        <v>1144.2928285182543</v>
      </c>
      <c r="AA144" s="20">
        <f t="shared" si="198"/>
        <v>-1038.7528285182543</v>
      </c>
      <c r="AB144" s="20">
        <f t="shared" si="199"/>
        <v>-633.28970339077637</v>
      </c>
      <c r="AC144" s="20">
        <f t="shared" si="200"/>
        <v>-85.062314064313298</v>
      </c>
      <c r="AD144" s="20">
        <f t="shared" si="201"/>
        <v>6504711.1002966091</v>
      </c>
      <c r="AE144" s="20">
        <f t="shared" si="202"/>
        <v>2213636.2676859349</v>
      </c>
      <c r="AF144" s="21">
        <f t="shared" si="203"/>
        <v>638.97687414706445</v>
      </c>
      <c r="AG144" s="21">
        <f t="shared" si="204"/>
        <v>187.65007756183905</v>
      </c>
      <c r="AH144" s="21">
        <f t="shared" si="205"/>
        <v>539.80505969877584</v>
      </c>
      <c r="AI144" s="25"/>
      <c r="AJ144" s="20">
        <f t="shared" si="206"/>
        <v>10</v>
      </c>
      <c r="AK144" s="20">
        <f t="shared" si="207"/>
        <v>2.9670597283903899E-3</v>
      </c>
      <c r="AL144" s="20">
        <f t="shared" si="208"/>
        <v>-3.6651914291882309E-3</v>
      </c>
      <c r="AM144" s="23">
        <f t="shared" si="209"/>
        <v>4.0232052966939769E-3</v>
      </c>
      <c r="AN144" s="44">
        <f t="shared" si="210"/>
        <v>1.0000013488505883</v>
      </c>
      <c r="AO144" s="23">
        <f t="shared" si="211"/>
        <v>6.7113872236142855</v>
      </c>
      <c r="AP144" s="23">
        <f t="shared" si="212"/>
        <v>-7.1786375286272879</v>
      </c>
      <c r="AQ144" s="23">
        <f t="shared" si="213"/>
        <v>-1.8504890927868569</v>
      </c>
      <c r="AR144" s="44">
        <f t="shared" si="214"/>
        <v>0.21892015956041308</v>
      </c>
      <c r="AS144" s="25"/>
      <c r="AT144" s="20">
        <f t="shared" si="215"/>
        <v>0</v>
      </c>
      <c r="AU144" s="20">
        <f t="shared" si="216"/>
        <v>0</v>
      </c>
      <c r="AV144" s="20">
        <f t="shared" si="217"/>
        <v>0</v>
      </c>
      <c r="AX144" s="18"/>
      <c r="AY144" s="18"/>
      <c r="AZ144" s="18"/>
      <c r="BA144" s="125"/>
      <c r="BB144" s="125"/>
      <c r="BC144" s="126"/>
      <c r="BD144" s="122"/>
      <c r="BE144" s="30" t="s">
        <v>120</v>
      </c>
    </row>
    <row r="145" spans="1:57" x14ac:dyDescent="0.4">
      <c r="A145" s="44">
        <v>1370</v>
      </c>
      <c r="B145" s="44">
        <v>48.13</v>
      </c>
      <c r="C145" s="20">
        <v>194.16</v>
      </c>
      <c r="D145" s="24">
        <f t="shared" si="180"/>
        <v>1150.980242560028</v>
      </c>
      <c r="E145" s="24">
        <f t="shared" si="181"/>
        <v>-1045.4402425600281</v>
      </c>
      <c r="F145" s="24">
        <f t="shared" si="182"/>
        <v>-640.49572262880997</v>
      </c>
      <c r="G145" s="24">
        <f t="shared" si="183"/>
        <v>-86.893059262156612</v>
      </c>
      <c r="H145" s="20">
        <f t="shared" si="184"/>
        <v>6504703.8942773715</v>
      </c>
      <c r="I145" s="20">
        <f t="shared" si="185"/>
        <v>2213634.4369407371</v>
      </c>
      <c r="J145" s="21">
        <f t="shared" si="186"/>
        <v>646.36303611340441</v>
      </c>
      <c r="K145" s="21">
        <f t="shared" si="187"/>
        <v>187.72588237179767</v>
      </c>
      <c r="L145" s="21">
        <f t="shared" si="188"/>
        <v>546.50197102274672</v>
      </c>
      <c r="M145" s="25"/>
      <c r="N145" s="20">
        <f t="shared" si="189"/>
        <v>10</v>
      </c>
      <c r="O145" s="20">
        <f t="shared" si="190"/>
        <v>3.4906585039887086E-3</v>
      </c>
      <c r="P145" s="20">
        <f t="shared" si="191"/>
        <v>-3.3161255787891863E-3</v>
      </c>
      <c r="Q145" s="22">
        <f t="shared" si="192"/>
        <v>4.2735789523806744E-3</v>
      </c>
      <c r="R145" s="21">
        <f t="shared" si="193"/>
        <v>1.0000015219592016</v>
      </c>
      <c r="S145" s="20">
        <f t="shared" si="194"/>
        <v>6.6874140417738674</v>
      </c>
      <c r="T145" s="20">
        <f t="shared" si="195"/>
        <v>-7.2060192380335648</v>
      </c>
      <c r="U145" s="20">
        <f t="shared" si="196"/>
        <v>-1.8307451978433109</v>
      </c>
      <c r="V145" s="25"/>
      <c r="W145" s="44">
        <v>1370</v>
      </c>
      <c r="X145" s="44">
        <v>48.13</v>
      </c>
      <c r="Y145" s="20">
        <v>194.16</v>
      </c>
      <c r="Z145" s="20">
        <f t="shared" si="197"/>
        <v>1150.980242560028</v>
      </c>
      <c r="AA145" s="20">
        <f t="shared" si="198"/>
        <v>-1045.4402425600281</v>
      </c>
      <c r="AB145" s="20">
        <f t="shared" si="199"/>
        <v>-640.49572262880997</v>
      </c>
      <c r="AC145" s="20">
        <f t="shared" si="200"/>
        <v>-86.893059262156612</v>
      </c>
      <c r="AD145" s="20">
        <f t="shared" si="201"/>
        <v>6504703.8942773715</v>
      </c>
      <c r="AE145" s="20">
        <f t="shared" si="202"/>
        <v>2213634.4369407371</v>
      </c>
      <c r="AF145" s="21">
        <f t="shared" si="203"/>
        <v>646.36303611340441</v>
      </c>
      <c r="AG145" s="21">
        <f t="shared" si="204"/>
        <v>187.72588237179767</v>
      </c>
      <c r="AH145" s="21">
        <f t="shared" si="205"/>
        <v>546.50197102274672</v>
      </c>
      <c r="AI145" s="25"/>
      <c r="AJ145" s="20">
        <f t="shared" si="206"/>
        <v>10</v>
      </c>
      <c r="AK145" s="20">
        <f t="shared" si="207"/>
        <v>3.4906585039887086E-3</v>
      </c>
      <c r="AL145" s="20">
        <f t="shared" si="208"/>
        <v>-3.3161255787891863E-3</v>
      </c>
      <c r="AM145" s="23">
        <f t="shared" si="209"/>
        <v>4.2735789523806744E-3</v>
      </c>
      <c r="AN145" s="44">
        <f t="shared" si="210"/>
        <v>1.0000015219592016</v>
      </c>
      <c r="AO145" s="23">
        <f t="shared" si="211"/>
        <v>6.6874140417738674</v>
      </c>
      <c r="AP145" s="23">
        <f t="shared" si="212"/>
        <v>-7.2060192380335648</v>
      </c>
      <c r="AQ145" s="23">
        <f t="shared" si="213"/>
        <v>-1.8307451978433109</v>
      </c>
      <c r="AR145" s="44">
        <f t="shared" si="214"/>
        <v>0.24938708018132447</v>
      </c>
      <c r="AS145" s="25"/>
      <c r="AT145" s="20">
        <f t="shared" si="215"/>
        <v>0</v>
      </c>
      <c r="AU145" s="20">
        <f t="shared" si="216"/>
        <v>0</v>
      </c>
      <c r="AV145" s="20">
        <f t="shared" si="217"/>
        <v>0</v>
      </c>
      <c r="AX145" s="18"/>
      <c r="AY145" s="18"/>
      <c r="AZ145" s="18"/>
      <c r="BA145" s="125"/>
      <c r="BB145" s="125"/>
      <c r="BC145" s="126"/>
      <c r="BD145" s="122"/>
      <c r="BE145" s="30" t="s">
        <v>120</v>
      </c>
    </row>
    <row r="146" spans="1:57" x14ac:dyDescent="0.4">
      <c r="A146" s="44">
        <v>1380</v>
      </c>
      <c r="B146" s="44">
        <v>48.4</v>
      </c>
      <c r="C146" s="20">
        <v>194.02</v>
      </c>
      <c r="D146" s="24">
        <f t="shared" si="180"/>
        <v>1157.6371015031493</v>
      </c>
      <c r="E146" s="24">
        <f t="shared" si="181"/>
        <v>-1052.0971015031494</v>
      </c>
      <c r="F146" s="24">
        <f t="shared" si="182"/>
        <v>-647.73352658288559</v>
      </c>
      <c r="G146" s="24">
        <f t="shared" si="183"/>
        <v>-88.709707321862908</v>
      </c>
      <c r="H146" s="20">
        <f t="shared" si="184"/>
        <v>6504696.6564734178</v>
      </c>
      <c r="I146" s="20">
        <f t="shared" si="185"/>
        <v>2213632.6202926775</v>
      </c>
      <c r="J146" s="21">
        <f t="shared" si="186"/>
        <v>653.77988163649718</v>
      </c>
      <c r="K146" s="21">
        <f t="shared" si="187"/>
        <v>187.79837209538937</v>
      </c>
      <c r="L146" s="21">
        <f t="shared" si="188"/>
        <v>553.21416938609104</v>
      </c>
      <c r="M146" s="25"/>
      <c r="N146" s="20">
        <f t="shared" si="189"/>
        <v>10</v>
      </c>
      <c r="O146" s="20">
        <f t="shared" si="190"/>
        <v>4.7123889803846204E-3</v>
      </c>
      <c r="P146" s="20">
        <f t="shared" si="191"/>
        <v>-2.4434609527918235E-3</v>
      </c>
      <c r="Q146" s="22">
        <f t="shared" si="192"/>
        <v>5.0528538467595752E-3</v>
      </c>
      <c r="R146" s="21">
        <f t="shared" si="193"/>
        <v>1.0000021276164319</v>
      </c>
      <c r="S146" s="20">
        <f t="shared" si="194"/>
        <v>6.6568589431212581</v>
      </c>
      <c r="T146" s="20">
        <f t="shared" si="195"/>
        <v>-7.2378039540756429</v>
      </c>
      <c r="U146" s="20">
        <f t="shared" si="196"/>
        <v>-1.816648059706292</v>
      </c>
      <c r="V146" s="25"/>
      <c r="W146" s="44">
        <v>1380</v>
      </c>
      <c r="X146" s="44">
        <v>48.4</v>
      </c>
      <c r="Y146" s="20">
        <v>194.02</v>
      </c>
      <c r="Z146" s="20">
        <f t="shared" si="197"/>
        <v>1157.6371015031493</v>
      </c>
      <c r="AA146" s="20">
        <f t="shared" si="198"/>
        <v>-1052.0971015031494</v>
      </c>
      <c r="AB146" s="20">
        <f t="shared" si="199"/>
        <v>-647.73352658288559</v>
      </c>
      <c r="AC146" s="20">
        <f t="shared" si="200"/>
        <v>-88.709707321862908</v>
      </c>
      <c r="AD146" s="20">
        <f t="shared" si="201"/>
        <v>6504696.6564734178</v>
      </c>
      <c r="AE146" s="20">
        <f t="shared" si="202"/>
        <v>2213632.6202926775</v>
      </c>
      <c r="AF146" s="21">
        <f t="shared" si="203"/>
        <v>653.77988163649718</v>
      </c>
      <c r="AG146" s="21">
        <f t="shared" si="204"/>
        <v>187.79837209538937</v>
      </c>
      <c r="AH146" s="21">
        <f t="shared" si="205"/>
        <v>553.21416938609104</v>
      </c>
      <c r="AI146" s="25"/>
      <c r="AJ146" s="20">
        <f t="shared" si="206"/>
        <v>10</v>
      </c>
      <c r="AK146" s="20">
        <f t="shared" si="207"/>
        <v>4.7123889803846204E-3</v>
      </c>
      <c r="AL146" s="20">
        <f t="shared" si="208"/>
        <v>-2.4434609527918235E-3</v>
      </c>
      <c r="AM146" s="23">
        <f t="shared" si="209"/>
        <v>5.0528538467595752E-3</v>
      </c>
      <c r="AN146" s="44">
        <f t="shared" si="210"/>
        <v>1.0000021276164319</v>
      </c>
      <c r="AO146" s="23">
        <f t="shared" si="211"/>
        <v>6.6568589431212581</v>
      </c>
      <c r="AP146" s="23">
        <f t="shared" si="212"/>
        <v>-7.2378039540756429</v>
      </c>
      <c r="AQ146" s="23">
        <f t="shared" si="213"/>
        <v>-1.816648059706292</v>
      </c>
      <c r="AR146" s="44">
        <f t="shared" si="214"/>
        <v>0.29826024226253867</v>
      </c>
      <c r="AS146" s="25"/>
      <c r="AT146" s="20">
        <f t="shared" si="215"/>
        <v>0</v>
      </c>
      <c r="AU146" s="20">
        <f t="shared" si="216"/>
        <v>0</v>
      </c>
      <c r="AV146" s="20">
        <f t="shared" si="217"/>
        <v>0</v>
      </c>
      <c r="AX146" s="18"/>
      <c r="AY146" s="18"/>
      <c r="AZ146" s="18"/>
      <c r="BA146" s="125"/>
      <c r="BB146" s="125"/>
      <c r="BC146" s="126"/>
      <c r="BD146" s="122"/>
      <c r="BE146" s="30" t="s">
        <v>120</v>
      </c>
    </row>
    <row r="147" spans="1:57" x14ac:dyDescent="0.4">
      <c r="A147" s="44">
        <v>1390</v>
      </c>
      <c r="B147" s="44">
        <v>48.08</v>
      </c>
      <c r="C147" s="20">
        <v>194.15</v>
      </c>
      <c r="D147" s="24">
        <f t="shared" si="180"/>
        <v>1164.2972131111544</v>
      </c>
      <c r="E147" s="24">
        <f t="shared" si="181"/>
        <v>-1058.7572131111544</v>
      </c>
      <c r="F147" s="24">
        <f t="shared" si="182"/>
        <v>-654.96866930569865</v>
      </c>
      <c r="G147" s="24">
        <f t="shared" si="183"/>
        <v>-90.525014276306308</v>
      </c>
      <c r="H147" s="20">
        <f t="shared" si="184"/>
        <v>6504689.421330695</v>
      </c>
      <c r="I147" s="20">
        <f t="shared" si="185"/>
        <v>2213630.804985723</v>
      </c>
      <c r="J147" s="21">
        <f t="shared" si="186"/>
        <v>661.19493039632653</v>
      </c>
      <c r="K147" s="21">
        <f t="shared" si="187"/>
        <v>187.86915188407076</v>
      </c>
      <c r="L147" s="21">
        <f t="shared" si="188"/>
        <v>559.92346708216883</v>
      </c>
      <c r="M147" s="25"/>
      <c r="N147" s="20">
        <f t="shared" si="189"/>
        <v>10</v>
      </c>
      <c r="O147" s="20">
        <f t="shared" si="190"/>
        <v>-5.5850536063818592E-3</v>
      </c>
      <c r="P147" s="20">
        <f t="shared" si="191"/>
        <v>2.2689280275925493E-3</v>
      </c>
      <c r="Q147" s="22">
        <f t="shared" si="192"/>
        <v>5.8358640714266663E-3</v>
      </c>
      <c r="R147" s="21">
        <f t="shared" si="193"/>
        <v>1.0000028381187875</v>
      </c>
      <c r="S147" s="20">
        <f t="shared" si="194"/>
        <v>6.6601116080051019</v>
      </c>
      <c r="T147" s="20">
        <f t="shared" si="195"/>
        <v>-7.2351427228130856</v>
      </c>
      <c r="U147" s="20">
        <f t="shared" si="196"/>
        <v>-1.8153069544433957</v>
      </c>
      <c r="V147" s="25"/>
      <c r="W147" s="44">
        <v>1390</v>
      </c>
      <c r="X147" s="44">
        <v>48.08</v>
      </c>
      <c r="Y147" s="20">
        <v>194.15</v>
      </c>
      <c r="Z147" s="20">
        <f t="shared" si="197"/>
        <v>1164.2972131111544</v>
      </c>
      <c r="AA147" s="20">
        <f t="shared" si="198"/>
        <v>-1058.7572131111544</v>
      </c>
      <c r="AB147" s="20">
        <f t="shared" si="199"/>
        <v>-654.96866930569865</v>
      </c>
      <c r="AC147" s="20">
        <f t="shared" si="200"/>
        <v>-90.525014276306308</v>
      </c>
      <c r="AD147" s="20">
        <f t="shared" si="201"/>
        <v>6504689.421330695</v>
      </c>
      <c r="AE147" s="20">
        <f t="shared" si="202"/>
        <v>2213630.804985723</v>
      </c>
      <c r="AF147" s="21">
        <f t="shared" si="203"/>
        <v>661.19493039632653</v>
      </c>
      <c r="AG147" s="21">
        <f t="shared" si="204"/>
        <v>187.86915188407076</v>
      </c>
      <c r="AH147" s="21">
        <f t="shared" si="205"/>
        <v>559.92346708216883</v>
      </c>
      <c r="AI147" s="25"/>
      <c r="AJ147" s="20">
        <f t="shared" si="206"/>
        <v>10</v>
      </c>
      <c r="AK147" s="20">
        <f t="shared" si="207"/>
        <v>-5.5850536063818592E-3</v>
      </c>
      <c r="AL147" s="20">
        <f t="shared" si="208"/>
        <v>2.2689280275925493E-3</v>
      </c>
      <c r="AM147" s="23">
        <f t="shared" si="209"/>
        <v>5.8358640714266663E-3</v>
      </c>
      <c r="AN147" s="44">
        <f t="shared" si="210"/>
        <v>1.0000028381187875</v>
      </c>
      <c r="AO147" s="23">
        <f t="shared" si="211"/>
        <v>6.6601116080051019</v>
      </c>
      <c r="AP147" s="23">
        <f t="shared" si="212"/>
        <v>-7.2351427228130856</v>
      </c>
      <c r="AQ147" s="23">
        <f t="shared" si="213"/>
        <v>-1.8153069544433957</v>
      </c>
      <c r="AR147" s="44">
        <f t="shared" si="214"/>
        <v>0.3403743790142203</v>
      </c>
      <c r="AS147" s="25"/>
      <c r="AT147" s="20">
        <f t="shared" si="215"/>
        <v>0</v>
      </c>
      <c r="AU147" s="20">
        <f t="shared" si="216"/>
        <v>0</v>
      </c>
      <c r="AV147" s="20">
        <f t="shared" si="217"/>
        <v>0</v>
      </c>
      <c r="AX147" s="18"/>
      <c r="AY147" s="18"/>
      <c r="AZ147" s="18"/>
      <c r="BA147" s="125"/>
      <c r="BB147" s="125"/>
      <c r="BC147" s="126"/>
      <c r="BD147" s="122"/>
      <c r="BE147" s="30" t="s">
        <v>120</v>
      </c>
    </row>
    <row r="148" spans="1:57" x14ac:dyDescent="0.4">
      <c r="A148" s="44">
        <v>1400</v>
      </c>
      <c r="B148" s="44">
        <v>47.93</v>
      </c>
      <c r="C148" s="20">
        <v>194.45</v>
      </c>
      <c r="D148" s="24">
        <f t="shared" si="180"/>
        <v>1170.9878771654076</v>
      </c>
      <c r="E148" s="24">
        <f t="shared" si="181"/>
        <v>-1065.4478771654076</v>
      </c>
      <c r="F148" s="24">
        <f t="shared" si="182"/>
        <v>-662.17041339299544</v>
      </c>
      <c r="G148" s="24">
        <f t="shared" si="183"/>
        <v>-92.360692163940243</v>
      </c>
      <c r="H148" s="20">
        <f t="shared" si="184"/>
        <v>6504682.219586608</v>
      </c>
      <c r="I148" s="20">
        <f t="shared" si="185"/>
        <v>2213628.9693078352</v>
      </c>
      <c r="J148" s="21">
        <f t="shared" si="186"/>
        <v>668.58070106012826</v>
      </c>
      <c r="K148" s="21">
        <f t="shared" si="187"/>
        <v>187.94048594059137</v>
      </c>
      <c r="L148" s="21">
        <f t="shared" si="188"/>
        <v>566.62027412255406</v>
      </c>
      <c r="M148" s="25"/>
      <c r="N148" s="20">
        <f t="shared" si="189"/>
        <v>10</v>
      </c>
      <c r="O148" s="20">
        <f t="shared" si="190"/>
        <v>-2.6179938779914693E-3</v>
      </c>
      <c r="P148" s="20">
        <f t="shared" si="191"/>
        <v>5.2359877559826906E-3</v>
      </c>
      <c r="Q148" s="22">
        <f t="shared" si="192"/>
        <v>4.6900814051933359E-3</v>
      </c>
      <c r="R148" s="21">
        <f t="shared" si="193"/>
        <v>1.0000018330759979</v>
      </c>
      <c r="S148" s="20">
        <f t="shared" si="194"/>
        <v>6.6906640542531743</v>
      </c>
      <c r="T148" s="20">
        <f t="shared" si="195"/>
        <v>-7.2017440872967793</v>
      </c>
      <c r="U148" s="20">
        <f t="shared" si="196"/>
        <v>-1.8356778876339364</v>
      </c>
      <c r="V148" s="25"/>
      <c r="W148" s="44">
        <v>1400</v>
      </c>
      <c r="X148" s="44">
        <v>47.93</v>
      </c>
      <c r="Y148" s="20">
        <v>194.45</v>
      </c>
      <c r="Z148" s="20">
        <f t="shared" si="197"/>
        <v>1170.9878771654076</v>
      </c>
      <c r="AA148" s="20">
        <f t="shared" si="198"/>
        <v>-1065.4478771654076</v>
      </c>
      <c r="AB148" s="20">
        <f t="shared" si="199"/>
        <v>-662.17041339299544</v>
      </c>
      <c r="AC148" s="20">
        <f t="shared" si="200"/>
        <v>-92.360692163940243</v>
      </c>
      <c r="AD148" s="20">
        <f t="shared" si="201"/>
        <v>6504682.219586608</v>
      </c>
      <c r="AE148" s="20">
        <f t="shared" si="202"/>
        <v>2213628.9693078352</v>
      </c>
      <c r="AF148" s="21">
        <f t="shared" si="203"/>
        <v>668.58070106012826</v>
      </c>
      <c r="AG148" s="21">
        <f t="shared" si="204"/>
        <v>187.94048594059137</v>
      </c>
      <c r="AH148" s="21">
        <f t="shared" si="205"/>
        <v>566.62027412255406</v>
      </c>
      <c r="AI148" s="25"/>
      <c r="AJ148" s="20">
        <f t="shared" si="206"/>
        <v>10</v>
      </c>
      <c r="AK148" s="20">
        <f t="shared" si="207"/>
        <v>-2.6179938779914693E-3</v>
      </c>
      <c r="AL148" s="20">
        <f t="shared" si="208"/>
        <v>5.2359877559826906E-3</v>
      </c>
      <c r="AM148" s="23">
        <f t="shared" si="209"/>
        <v>4.6900814051933359E-3</v>
      </c>
      <c r="AN148" s="44">
        <f t="shared" si="210"/>
        <v>1.0000018330759979</v>
      </c>
      <c r="AO148" s="23">
        <f t="shared" si="211"/>
        <v>6.6906640542531743</v>
      </c>
      <c r="AP148" s="23">
        <f t="shared" si="212"/>
        <v>-7.2017440872967793</v>
      </c>
      <c r="AQ148" s="23">
        <f t="shared" si="213"/>
        <v>-1.8356778876339364</v>
      </c>
      <c r="AR148" s="44">
        <f t="shared" si="214"/>
        <v>0.27566215219162232</v>
      </c>
      <c r="AS148" s="25"/>
      <c r="AT148" s="20">
        <f t="shared" si="215"/>
        <v>0</v>
      </c>
      <c r="AU148" s="20">
        <f t="shared" si="216"/>
        <v>0</v>
      </c>
      <c r="AV148" s="20">
        <f t="shared" si="217"/>
        <v>0</v>
      </c>
      <c r="AX148" s="18"/>
      <c r="AY148" s="18"/>
      <c r="AZ148" s="18"/>
      <c r="BA148" s="125"/>
      <c r="BB148" s="125"/>
      <c r="BC148" s="126"/>
      <c r="BD148" s="122"/>
      <c r="BE148" s="30" t="s">
        <v>120</v>
      </c>
    </row>
    <row r="149" spans="1:57" x14ac:dyDescent="0.4">
      <c r="A149" s="44">
        <v>1410</v>
      </c>
      <c r="B149" s="44">
        <v>47.62</v>
      </c>
      <c r="C149" s="20">
        <v>194.63</v>
      </c>
      <c r="D149" s="24">
        <f t="shared" si="180"/>
        <v>1177.708309622695</v>
      </c>
      <c r="E149" s="24">
        <f t="shared" si="181"/>
        <v>-1072.168309622695</v>
      </c>
      <c r="F149" s="24">
        <f t="shared" si="182"/>
        <v>-669.33835402080285</v>
      </c>
      <c r="G149" s="24">
        <f t="shared" si="183"/>
        <v>-94.219757976558313</v>
      </c>
      <c r="H149" s="20">
        <f t="shared" si="184"/>
        <v>6504675.0516459802</v>
      </c>
      <c r="I149" s="20">
        <f t="shared" si="185"/>
        <v>2213627.1102420227</v>
      </c>
      <c r="J149" s="21">
        <f t="shared" si="186"/>
        <v>675.93727146565811</v>
      </c>
      <c r="K149" s="21">
        <f t="shared" si="187"/>
        <v>188.01262348664517</v>
      </c>
      <c r="L149" s="21">
        <f t="shared" si="188"/>
        <v>573.30621967903539</v>
      </c>
      <c r="M149" s="25"/>
      <c r="N149" s="20">
        <f t="shared" si="189"/>
        <v>10</v>
      </c>
      <c r="O149" s="20">
        <f t="shared" si="190"/>
        <v>-5.4105206811824614E-3</v>
      </c>
      <c r="P149" s="20">
        <f t="shared" si="191"/>
        <v>3.1415926535899121E-3</v>
      </c>
      <c r="Q149" s="22">
        <f t="shared" si="192"/>
        <v>5.8894613215401126E-3</v>
      </c>
      <c r="R149" s="21">
        <f t="shared" si="193"/>
        <v>1.0000028904895808</v>
      </c>
      <c r="S149" s="20">
        <f t="shared" si="194"/>
        <v>6.7204324572874121</v>
      </c>
      <c r="T149" s="20">
        <f t="shared" si="195"/>
        <v>-7.167940627807357</v>
      </c>
      <c r="U149" s="20">
        <f t="shared" si="196"/>
        <v>-1.8590658126180648</v>
      </c>
      <c r="V149" s="25"/>
      <c r="W149" s="44">
        <v>1410</v>
      </c>
      <c r="X149" s="44">
        <v>47.62</v>
      </c>
      <c r="Y149" s="20">
        <v>194.63</v>
      </c>
      <c r="Z149" s="20">
        <f t="shared" si="197"/>
        <v>1177.708309622695</v>
      </c>
      <c r="AA149" s="20">
        <f t="shared" si="198"/>
        <v>-1072.168309622695</v>
      </c>
      <c r="AB149" s="20">
        <f t="shared" si="199"/>
        <v>-669.33835402080285</v>
      </c>
      <c r="AC149" s="20">
        <f t="shared" si="200"/>
        <v>-94.219757976558313</v>
      </c>
      <c r="AD149" s="20">
        <f t="shared" si="201"/>
        <v>6504675.0516459802</v>
      </c>
      <c r="AE149" s="20">
        <f t="shared" si="202"/>
        <v>2213627.1102420227</v>
      </c>
      <c r="AF149" s="21">
        <f t="shared" si="203"/>
        <v>675.93727146565811</v>
      </c>
      <c r="AG149" s="21">
        <f t="shared" si="204"/>
        <v>188.01262348664517</v>
      </c>
      <c r="AH149" s="21">
        <f t="shared" si="205"/>
        <v>573.30621967903539</v>
      </c>
      <c r="AI149" s="25"/>
      <c r="AJ149" s="20">
        <f t="shared" si="206"/>
        <v>10</v>
      </c>
      <c r="AK149" s="20">
        <f t="shared" si="207"/>
        <v>-5.4105206811824614E-3</v>
      </c>
      <c r="AL149" s="20">
        <f t="shared" si="208"/>
        <v>3.1415926535899121E-3</v>
      </c>
      <c r="AM149" s="23">
        <f t="shared" si="209"/>
        <v>5.8894613215401126E-3</v>
      </c>
      <c r="AN149" s="44">
        <f t="shared" si="210"/>
        <v>1.0000028904895808</v>
      </c>
      <c r="AO149" s="23">
        <f t="shared" si="211"/>
        <v>6.7204324572874121</v>
      </c>
      <c r="AP149" s="23">
        <f t="shared" si="212"/>
        <v>-7.167940627807357</v>
      </c>
      <c r="AQ149" s="23">
        <f t="shared" si="213"/>
        <v>-1.8590658126180648</v>
      </c>
      <c r="AR149" s="44">
        <f t="shared" si="214"/>
        <v>0.32774972297357613</v>
      </c>
      <c r="AS149" s="25"/>
      <c r="AT149" s="20">
        <f t="shared" si="215"/>
        <v>0</v>
      </c>
      <c r="AU149" s="20">
        <f t="shared" si="216"/>
        <v>0</v>
      </c>
      <c r="AV149" s="20">
        <f t="shared" si="217"/>
        <v>0</v>
      </c>
      <c r="AX149" s="18"/>
      <c r="AY149" s="18"/>
      <c r="AZ149" s="18"/>
      <c r="BA149" s="125"/>
      <c r="BB149" s="125"/>
      <c r="BC149" s="126"/>
      <c r="BD149" s="122"/>
      <c r="BE149" s="30" t="s">
        <v>120</v>
      </c>
    </row>
    <row r="150" spans="1:57" x14ac:dyDescent="0.4">
      <c r="A150" s="44">
        <v>1420</v>
      </c>
      <c r="B150" s="44">
        <v>47.1</v>
      </c>
      <c r="C150" s="20">
        <v>195.35</v>
      </c>
      <c r="D150" s="24">
        <f t="shared" si="180"/>
        <v>1184.4822315858098</v>
      </c>
      <c r="E150" s="24">
        <f t="shared" si="181"/>
        <v>-1078.9422315858099</v>
      </c>
      <c r="F150" s="24">
        <f t="shared" si="182"/>
        <v>-676.44420778638448</v>
      </c>
      <c r="G150" s="24">
        <f t="shared" si="183"/>
        <v>-96.122236625256903</v>
      </c>
      <c r="H150" s="20">
        <f t="shared" si="184"/>
        <v>6504667.9457922149</v>
      </c>
      <c r="I150" s="20">
        <f t="shared" si="185"/>
        <v>2213625.2077633739</v>
      </c>
      <c r="J150" s="21">
        <f t="shared" si="186"/>
        <v>683.23952653633205</v>
      </c>
      <c r="K150" s="21">
        <f t="shared" si="187"/>
        <v>188.08754409455122</v>
      </c>
      <c r="L150" s="21">
        <f t="shared" si="188"/>
        <v>579.97250917285191</v>
      </c>
      <c r="M150" s="25"/>
      <c r="N150" s="20">
        <f t="shared" si="189"/>
        <v>10</v>
      </c>
      <c r="O150" s="20">
        <f t="shared" si="190"/>
        <v>-9.0757121103704434E-3</v>
      </c>
      <c r="P150" s="20">
        <f t="shared" si="191"/>
        <v>1.2566370614359152E-2</v>
      </c>
      <c r="Q150" s="22">
        <f t="shared" si="192"/>
        <v>1.2954530645046258E-2</v>
      </c>
      <c r="R150" s="21">
        <f t="shared" si="193"/>
        <v>1.000013985223386</v>
      </c>
      <c r="S150" s="20">
        <f t="shared" si="194"/>
        <v>6.7739219631148275</v>
      </c>
      <c r="T150" s="20">
        <f t="shared" si="195"/>
        <v>-7.1058537655816636</v>
      </c>
      <c r="U150" s="20">
        <f t="shared" si="196"/>
        <v>-1.9024786486985905</v>
      </c>
      <c r="V150" s="25"/>
      <c r="W150" s="44">
        <v>1420</v>
      </c>
      <c r="X150" s="44">
        <v>47.1</v>
      </c>
      <c r="Y150" s="20">
        <v>195.35</v>
      </c>
      <c r="Z150" s="20">
        <f t="shared" si="197"/>
        <v>1184.4822315858098</v>
      </c>
      <c r="AA150" s="20">
        <f t="shared" si="198"/>
        <v>-1078.9422315858099</v>
      </c>
      <c r="AB150" s="20">
        <f t="shared" si="199"/>
        <v>-676.44420778638448</v>
      </c>
      <c r="AC150" s="20">
        <f t="shared" si="200"/>
        <v>-96.122236625256903</v>
      </c>
      <c r="AD150" s="20">
        <f t="shared" si="201"/>
        <v>6504667.9457922149</v>
      </c>
      <c r="AE150" s="20">
        <f t="shared" si="202"/>
        <v>2213625.2077633739</v>
      </c>
      <c r="AF150" s="21">
        <f t="shared" si="203"/>
        <v>683.23952653633205</v>
      </c>
      <c r="AG150" s="21">
        <f t="shared" si="204"/>
        <v>188.08754409455122</v>
      </c>
      <c r="AH150" s="21">
        <f t="shared" si="205"/>
        <v>579.97250917285191</v>
      </c>
      <c r="AI150" s="25"/>
      <c r="AJ150" s="20">
        <f t="shared" si="206"/>
        <v>10</v>
      </c>
      <c r="AK150" s="20">
        <f t="shared" si="207"/>
        <v>-9.0757121103704434E-3</v>
      </c>
      <c r="AL150" s="20">
        <f t="shared" si="208"/>
        <v>1.2566370614359152E-2</v>
      </c>
      <c r="AM150" s="23">
        <f t="shared" si="209"/>
        <v>1.2954530645046258E-2</v>
      </c>
      <c r="AN150" s="44">
        <f t="shared" si="210"/>
        <v>1.000013985223386</v>
      </c>
      <c r="AO150" s="23">
        <f t="shared" si="211"/>
        <v>6.7739219631148275</v>
      </c>
      <c r="AP150" s="23">
        <f t="shared" si="212"/>
        <v>-7.1058537655816636</v>
      </c>
      <c r="AQ150" s="23">
        <f t="shared" si="213"/>
        <v>-1.9024786486985905</v>
      </c>
      <c r="AR150" s="44">
        <f t="shared" si="214"/>
        <v>0.51405411951106539</v>
      </c>
      <c r="AS150" s="25"/>
      <c r="AT150" s="20">
        <f t="shared" si="215"/>
        <v>0</v>
      </c>
      <c r="AU150" s="20">
        <f t="shared" si="216"/>
        <v>0</v>
      </c>
      <c r="AV150" s="20">
        <f t="shared" si="217"/>
        <v>0</v>
      </c>
      <c r="AX150" s="18"/>
      <c r="AY150" s="18"/>
      <c r="AZ150" s="18"/>
      <c r="BA150" s="125"/>
      <c r="BB150" s="125"/>
      <c r="BC150" s="126"/>
      <c r="BD150" s="122"/>
      <c r="BE150" s="30" t="s">
        <v>120</v>
      </c>
    </row>
    <row r="151" spans="1:57" x14ac:dyDescent="0.4">
      <c r="A151" s="44">
        <v>1430</v>
      </c>
      <c r="B151" s="44">
        <v>46.72</v>
      </c>
      <c r="C151" s="20">
        <v>196.04</v>
      </c>
      <c r="D151" s="24">
        <f t="shared" si="180"/>
        <v>1191.313726355814</v>
      </c>
      <c r="E151" s="24">
        <f t="shared" si="181"/>
        <v>-1085.773726355814</v>
      </c>
      <c r="F151" s="24">
        <f t="shared" si="182"/>
        <v>-683.47468199883576</v>
      </c>
      <c r="G151" s="24">
        <f t="shared" si="183"/>
        <v>-98.097610127122451</v>
      </c>
      <c r="H151" s="20">
        <f t="shared" si="184"/>
        <v>6504660.9153180029</v>
      </c>
      <c r="I151" s="20">
        <f t="shared" si="185"/>
        <v>2213623.232389872</v>
      </c>
      <c r="J151" s="21">
        <f t="shared" si="186"/>
        <v>690.47866154289125</v>
      </c>
      <c r="K151" s="21">
        <f t="shared" si="187"/>
        <v>188.16775551810332</v>
      </c>
      <c r="L151" s="21">
        <f t="shared" si="188"/>
        <v>586.627910487294</v>
      </c>
      <c r="M151" s="25"/>
      <c r="N151" s="20">
        <f t="shared" si="189"/>
        <v>10</v>
      </c>
      <c r="O151" s="20">
        <f t="shared" si="190"/>
        <v>-6.6322511575784967E-3</v>
      </c>
      <c r="P151" s="20">
        <f t="shared" si="191"/>
        <v>1.2042771838760834E-2</v>
      </c>
      <c r="Q151" s="22">
        <f t="shared" si="192"/>
        <v>1.1015013470293544E-2</v>
      </c>
      <c r="R151" s="21">
        <f t="shared" si="193"/>
        <v>1.0000101109994899</v>
      </c>
      <c r="S151" s="20">
        <f t="shared" si="194"/>
        <v>6.8314947700040491</v>
      </c>
      <c r="T151" s="20">
        <f t="shared" si="195"/>
        <v>-7.0304742124513</v>
      </c>
      <c r="U151" s="20">
        <f t="shared" si="196"/>
        <v>-1.9753735018655418</v>
      </c>
      <c r="V151" s="25"/>
      <c r="W151" s="44">
        <v>1430</v>
      </c>
      <c r="X151" s="44">
        <v>46.72</v>
      </c>
      <c r="Y151" s="20">
        <v>196.04</v>
      </c>
      <c r="Z151" s="20">
        <f t="shared" si="197"/>
        <v>1191.313726355814</v>
      </c>
      <c r="AA151" s="20">
        <f t="shared" si="198"/>
        <v>-1085.773726355814</v>
      </c>
      <c r="AB151" s="20">
        <f t="shared" si="199"/>
        <v>-683.47468199883576</v>
      </c>
      <c r="AC151" s="20">
        <f t="shared" si="200"/>
        <v>-98.097610127122451</v>
      </c>
      <c r="AD151" s="20">
        <f t="shared" si="201"/>
        <v>6504660.9153180029</v>
      </c>
      <c r="AE151" s="20">
        <f t="shared" si="202"/>
        <v>2213623.232389872</v>
      </c>
      <c r="AF151" s="21">
        <f t="shared" si="203"/>
        <v>690.47866154289125</v>
      </c>
      <c r="AG151" s="21">
        <f t="shared" si="204"/>
        <v>188.16775551810332</v>
      </c>
      <c r="AH151" s="21">
        <f t="shared" si="205"/>
        <v>586.627910487294</v>
      </c>
      <c r="AI151" s="25"/>
      <c r="AJ151" s="20">
        <f t="shared" si="206"/>
        <v>10</v>
      </c>
      <c r="AK151" s="20">
        <f t="shared" si="207"/>
        <v>-6.6322511575784967E-3</v>
      </c>
      <c r="AL151" s="20">
        <f t="shared" si="208"/>
        <v>1.2042771838760834E-2</v>
      </c>
      <c r="AM151" s="23">
        <f t="shared" si="209"/>
        <v>1.1015013470293544E-2</v>
      </c>
      <c r="AN151" s="44">
        <f t="shared" si="210"/>
        <v>1.0000101109994899</v>
      </c>
      <c r="AO151" s="23">
        <f t="shared" si="211"/>
        <v>6.8314947700040491</v>
      </c>
      <c r="AP151" s="23">
        <f t="shared" si="212"/>
        <v>-7.0304742124513</v>
      </c>
      <c r="AQ151" s="23">
        <f t="shared" si="213"/>
        <v>-1.9753735018655418</v>
      </c>
      <c r="AR151" s="44">
        <f t="shared" si="214"/>
        <v>0.38596615108964943</v>
      </c>
      <c r="AS151" s="25"/>
      <c r="AT151" s="20">
        <f t="shared" si="215"/>
        <v>0</v>
      </c>
      <c r="AU151" s="20">
        <f t="shared" si="216"/>
        <v>0</v>
      </c>
      <c r="AV151" s="20">
        <f t="shared" si="217"/>
        <v>0</v>
      </c>
      <c r="AX151" s="18"/>
      <c r="AY151" s="18"/>
      <c r="AZ151" s="18"/>
      <c r="BA151" s="125"/>
      <c r="BB151" s="125"/>
      <c r="BC151" s="126"/>
      <c r="BD151" s="122"/>
      <c r="BE151" s="30" t="s">
        <v>120</v>
      </c>
    </row>
    <row r="152" spans="1:57" x14ac:dyDescent="0.4">
      <c r="A152" s="44">
        <v>1440</v>
      </c>
      <c r="B152" s="44">
        <v>46.55</v>
      </c>
      <c r="C152" s="20">
        <v>196.55</v>
      </c>
      <c r="D152" s="24">
        <f t="shared" si="180"/>
        <v>1198.1801832325048</v>
      </c>
      <c r="E152" s="24">
        <f t="shared" si="181"/>
        <v>-1092.6401832325048</v>
      </c>
      <c r="F152" s="24">
        <f t="shared" si="182"/>
        <v>-690.45255475125396</v>
      </c>
      <c r="G152" s="24">
        <f t="shared" si="183"/>
        <v>-100.13737469495804</v>
      </c>
      <c r="H152" s="20">
        <f t="shared" si="184"/>
        <v>6504653.9374452503</v>
      </c>
      <c r="I152" s="20">
        <f t="shared" si="185"/>
        <v>2213621.1926253042</v>
      </c>
      <c r="J152" s="21">
        <f t="shared" si="186"/>
        <v>697.67630329066776</v>
      </c>
      <c r="K152" s="21">
        <f t="shared" si="187"/>
        <v>188.25215527957724</v>
      </c>
      <c r="L152" s="21">
        <f t="shared" si="188"/>
        <v>593.2844065249576</v>
      </c>
      <c r="M152" s="25"/>
      <c r="N152" s="20">
        <f t="shared" si="189"/>
        <v>10</v>
      </c>
      <c r="O152" s="20">
        <f t="shared" si="190"/>
        <v>-2.9670597283903899E-3</v>
      </c>
      <c r="P152" s="20">
        <f t="shared" si="191"/>
        <v>8.9011791851714185E-3</v>
      </c>
      <c r="Q152" s="22">
        <f t="shared" si="192"/>
        <v>7.1188773334474043E-3</v>
      </c>
      <c r="R152" s="21">
        <f t="shared" si="193"/>
        <v>1.0000042232226101</v>
      </c>
      <c r="S152" s="20">
        <f t="shared" si="194"/>
        <v>6.8664568766908527</v>
      </c>
      <c r="T152" s="20">
        <f t="shared" si="195"/>
        <v>-6.9778727524181807</v>
      </c>
      <c r="U152" s="20">
        <f t="shared" si="196"/>
        <v>-2.0397645678355873</v>
      </c>
      <c r="V152" s="25"/>
      <c r="W152" s="44">
        <v>1440</v>
      </c>
      <c r="X152" s="44">
        <v>46.55</v>
      </c>
      <c r="Y152" s="20">
        <v>196.55</v>
      </c>
      <c r="Z152" s="20">
        <f t="shared" si="197"/>
        <v>1198.1801832325048</v>
      </c>
      <c r="AA152" s="20">
        <f t="shared" si="198"/>
        <v>-1092.6401832325048</v>
      </c>
      <c r="AB152" s="20">
        <f t="shared" si="199"/>
        <v>-690.45255475125396</v>
      </c>
      <c r="AC152" s="20">
        <f t="shared" si="200"/>
        <v>-100.13737469495804</v>
      </c>
      <c r="AD152" s="20">
        <f t="shared" si="201"/>
        <v>6504653.9374452503</v>
      </c>
      <c r="AE152" s="20">
        <f t="shared" si="202"/>
        <v>2213621.1926253042</v>
      </c>
      <c r="AF152" s="21">
        <f t="shared" si="203"/>
        <v>697.67630329066776</v>
      </c>
      <c r="AG152" s="21">
        <f t="shared" si="204"/>
        <v>188.25215527957724</v>
      </c>
      <c r="AH152" s="21">
        <f t="shared" si="205"/>
        <v>593.2844065249576</v>
      </c>
      <c r="AI152" s="25"/>
      <c r="AJ152" s="20">
        <f t="shared" si="206"/>
        <v>10</v>
      </c>
      <c r="AK152" s="20">
        <f t="shared" si="207"/>
        <v>-2.9670597283903899E-3</v>
      </c>
      <c r="AL152" s="20">
        <f t="shared" si="208"/>
        <v>8.9011791851714185E-3</v>
      </c>
      <c r="AM152" s="23">
        <f t="shared" si="209"/>
        <v>7.1188773334474043E-3</v>
      </c>
      <c r="AN152" s="44">
        <f t="shared" si="210"/>
        <v>1.0000042232226101</v>
      </c>
      <c r="AO152" s="23">
        <f t="shared" si="211"/>
        <v>6.8664568766908527</v>
      </c>
      <c r="AP152" s="23">
        <f t="shared" si="212"/>
        <v>-6.9778727524181807</v>
      </c>
      <c r="AQ152" s="23">
        <f t="shared" si="213"/>
        <v>-2.0397645678355873</v>
      </c>
      <c r="AR152" s="44">
        <f t="shared" si="214"/>
        <v>0.29135031330587202</v>
      </c>
      <c r="AS152" s="25"/>
      <c r="AT152" s="20">
        <f t="shared" si="215"/>
        <v>0</v>
      </c>
      <c r="AU152" s="20">
        <f t="shared" si="216"/>
        <v>0</v>
      </c>
      <c r="AV152" s="20">
        <f t="shared" si="217"/>
        <v>0</v>
      </c>
      <c r="AX152" s="18"/>
      <c r="AY152" s="18"/>
      <c r="AZ152" s="18"/>
      <c r="BA152" s="125"/>
      <c r="BB152" s="125"/>
      <c r="BC152" s="126"/>
      <c r="BD152" s="122"/>
      <c r="BE152" s="30" t="s">
        <v>120</v>
      </c>
    </row>
    <row r="153" spans="1:57" x14ac:dyDescent="0.4">
      <c r="A153" s="44">
        <v>1450</v>
      </c>
      <c r="B153" s="44">
        <v>46.44</v>
      </c>
      <c r="C153" s="20">
        <v>197.1</v>
      </c>
      <c r="D153" s="24">
        <f t="shared" si="180"/>
        <v>1205.0643887246965</v>
      </c>
      <c r="E153" s="24">
        <f t="shared" si="181"/>
        <v>-1099.5243887246966</v>
      </c>
      <c r="F153" s="24">
        <f t="shared" si="182"/>
        <v>-697.39517075377728</v>
      </c>
      <c r="G153" s="24">
        <f t="shared" si="183"/>
        <v>-102.23674676722258</v>
      </c>
      <c r="H153" s="20">
        <f t="shared" si="184"/>
        <v>6504646.9948292477</v>
      </c>
      <c r="I153" s="20">
        <f t="shared" si="185"/>
        <v>2213619.0932532321</v>
      </c>
      <c r="J153" s="21">
        <f t="shared" si="186"/>
        <v>704.84918711752471</v>
      </c>
      <c r="K153" s="21">
        <f t="shared" si="187"/>
        <v>188.34004085116376</v>
      </c>
      <c r="L153" s="21">
        <f t="shared" si="188"/>
        <v>599.95220929057302</v>
      </c>
      <c r="M153" s="25"/>
      <c r="N153" s="20">
        <f t="shared" si="189"/>
        <v>10</v>
      </c>
      <c r="O153" s="20">
        <f t="shared" si="190"/>
        <v>-1.9198621771937526E-3</v>
      </c>
      <c r="P153" s="20">
        <f t="shared" si="191"/>
        <v>9.5993108859685154E-3</v>
      </c>
      <c r="Q153" s="22">
        <f t="shared" si="192"/>
        <v>7.2223464528413661E-3</v>
      </c>
      <c r="R153" s="21">
        <f t="shared" si="193"/>
        <v>1.0000043468800313</v>
      </c>
      <c r="S153" s="20">
        <f t="shared" si="194"/>
        <v>6.8842054921917182</v>
      </c>
      <c r="T153" s="20">
        <f t="shared" si="195"/>
        <v>-6.9426160025233372</v>
      </c>
      <c r="U153" s="20">
        <f t="shared" si="196"/>
        <v>-2.0993720722645421</v>
      </c>
      <c r="V153" s="25"/>
      <c r="W153" s="44">
        <v>1450</v>
      </c>
      <c r="X153" s="44">
        <v>46.44</v>
      </c>
      <c r="Y153" s="20">
        <v>197.1</v>
      </c>
      <c r="Z153" s="20">
        <f t="shared" si="197"/>
        <v>1205.0643887246965</v>
      </c>
      <c r="AA153" s="20">
        <f t="shared" si="198"/>
        <v>-1099.5243887246966</v>
      </c>
      <c r="AB153" s="20">
        <f t="shared" si="199"/>
        <v>-697.39517075377728</v>
      </c>
      <c r="AC153" s="20">
        <f t="shared" si="200"/>
        <v>-102.23674676722258</v>
      </c>
      <c r="AD153" s="20">
        <f t="shared" si="201"/>
        <v>6504646.9948292477</v>
      </c>
      <c r="AE153" s="20">
        <f t="shared" si="202"/>
        <v>2213619.0932532321</v>
      </c>
      <c r="AF153" s="21">
        <f t="shared" si="203"/>
        <v>704.84918711752471</v>
      </c>
      <c r="AG153" s="21">
        <f t="shared" si="204"/>
        <v>188.34004085116376</v>
      </c>
      <c r="AH153" s="21">
        <f t="shared" si="205"/>
        <v>599.95220929057302</v>
      </c>
      <c r="AI153" s="25"/>
      <c r="AJ153" s="20">
        <f t="shared" si="206"/>
        <v>10</v>
      </c>
      <c r="AK153" s="20">
        <f t="shared" si="207"/>
        <v>-1.9198621771937526E-3</v>
      </c>
      <c r="AL153" s="20">
        <f t="shared" si="208"/>
        <v>9.5993108859685154E-3</v>
      </c>
      <c r="AM153" s="23">
        <f t="shared" si="209"/>
        <v>7.2223464528413661E-3</v>
      </c>
      <c r="AN153" s="44">
        <f t="shared" si="210"/>
        <v>1.0000043468800313</v>
      </c>
      <c r="AO153" s="23">
        <f t="shared" si="211"/>
        <v>6.8842054921917182</v>
      </c>
      <c r="AP153" s="23">
        <f t="shared" si="212"/>
        <v>-6.9426160025233372</v>
      </c>
      <c r="AQ153" s="23">
        <f t="shared" si="213"/>
        <v>-2.0993720722645421</v>
      </c>
      <c r="AR153" s="44">
        <f t="shared" si="214"/>
        <v>0.34188363648765957</v>
      </c>
      <c r="AS153" s="25"/>
      <c r="AT153" s="20">
        <f t="shared" si="215"/>
        <v>0</v>
      </c>
      <c r="AU153" s="20">
        <f t="shared" si="216"/>
        <v>0</v>
      </c>
      <c r="AV153" s="20">
        <f t="shared" si="217"/>
        <v>0</v>
      </c>
      <c r="AX153" s="18"/>
      <c r="AY153" s="18"/>
      <c r="AZ153" s="18"/>
      <c r="BA153" s="125"/>
      <c r="BB153" s="125"/>
      <c r="BC153" s="126"/>
      <c r="BD153" s="122"/>
      <c r="BE153" s="30" t="s">
        <v>120</v>
      </c>
    </row>
    <row r="154" spans="1:57" x14ac:dyDescent="0.4">
      <c r="A154" s="44">
        <v>1460</v>
      </c>
      <c r="B154" s="44">
        <v>46.56</v>
      </c>
      <c r="C154" s="20">
        <v>197.09</v>
      </c>
      <c r="D154" s="24">
        <f t="shared" si="180"/>
        <v>1211.9479332327194</v>
      </c>
      <c r="E154" s="24">
        <f t="shared" si="181"/>
        <v>-1106.4079332327194</v>
      </c>
      <c r="F154" s="24">
        <f t="shared" si="182"/>
        <v>-704.32843332727157</v>
      </c>
      <c r="G154" s="24">
        <f t="shared" si="183"/>
        <v>-104.36903389737139</v>
      </c>
      <c r="H154" s="20">
        <f t="shared" si="184"/>
        <v>6504640.0615666742</v>
      </c>
      <c r="I154" s="20">
        <f t="shared" si="185"/>
        <v>2213616.9609661018</v>
      </c>
      <c r="J154" s="21">
        <f t="shared" si="186"/>
        <v>712.01926745694141</v>
      </c>
      <c r="K154" s="21">
        <f t="shared" si="187"/>
        <v>188.42888586931613</v>
      </c>
      <c r="L154" s="21">
        <f t="shared" si="188"/>
        <v>606.63400430523677</v>
      </c>
      <c r="M154" s="25"/>
      <c r="N154" s="20">
        <f t="shared" si="189"/>
        <v>10</v>
      </c>
      <c r="O154" s="20">
        <f t="shared" si="190"/>
        <v>2.0943951023932746E-3</v>
      </c>
      <c r="P154" s="20">
        <f t="shared" si="191"/>
        <v>-1.7453292519927421E-4</v>
      </c>
      <c r="Q154" s="22">
        <f t="shared" si="192"/>
        <v>2.0982180096928982E-3</v>
      </c>
      <c r="R154" s="21">
        <f t="shared" si="193"/>
        <v>1.0000003668767297</v>
      </c>
      <c r="S154" s="20">
        <f t="shared" si="194"/>
        <v>6.8835445080229496</v>
      </c>
      <c r="T154" s="20">
        <f t="shared" si="195"/>
        <v>-6.9332625734943418</v>
      </c>
      <c r="U154" s="20">
        <f t="shared" si="196"/>
        <v>-2.132287130148816</v>
      </c>
      <c r="V154" s="25"/>
      <c r="W154" s="44">
        <v>1460</v>
      </c>
      <c r="X154" s="44">
        <v>46.56</v>
      </c>
      <c r="Y154" s="20">
        <v>197.09</v>
      </c>
      <c r="Z154" s="20">
        <f t="shared" si="197"/>
        <v>1211.9479332327194</v>
      </c>
      <c r="AA154" s="20">
        <f t="shared" si="198"/>
        <v>-1106.4079332327194</v>
      </c>
      <c r="AB154" s="20">
        <f t="shared" si="199"/>
        <v>-704.32843332727157</v>
      </c>
      <c r="AC154" s="20">
        <f t="shared" si="200"/>
        <v>-104.36903389737139</v>
      </c>
      <c r="AD154" s="20">
        <f t="shared" si="201"/>
        <v>6504640.0615666742</v>
      </c>
      <c r="AE154" s="20">
        <f t="shared" si="202"/>
        <v>2213616.9609661018</v>
      </c>
      <c r="AF154" s="21">
        <f t="shared" si="203"/>
        <v>712.01926745694141</v>
      </c>
      <c r="AG154" s="21">
        <f t="shared" si="204"/>
        <v>188.42888586931613</v>
      </c>
      <c r="AH154" s="21">
        <f t="shared" si="205"/>
        <v>606.63400430523677</v>
      </c>
      <c r="AI154" s="25"/>
      <c r="AJ154" s="20">
        <f t="shared" si="206"/>
        <v>10</v>
      </c>
      <c r="AK154" s="20">
        <f t="shared" si="207"/>
        <v>2.0943951023932746E-3</v>
      </c>
      <c r="AL154" s="20">
        <f t="shared" si="208"/>
        <v>-1.7453292519927421E-4</v>
      </c>
      <c r="AM154" s="23">
        <f t="shared" si="209"/>
        <v>2.0982180096928982E-3</v>
      </c>
      <c r="AN154" s="44">
        <f t="shared" si="210"/>
        <v>1.0000003668767297</v>
      </c>
      <c r="AO154" s="23">
        <f t="shared" si="211"/>
        <v>6.8835445080229496</v>
      </c>
      <c r="AP154" s="23">
        <f t="shared" si="212"/>
        <v>-6.9332625734943418</v>
      </c>
      <c r="AQ154" s="23">
        <f t="shared" si="213"/>
        <v>-2.132287130148816</v>
      </c>
      <c r="AR154" s="44">
        <f t="shared" si="214"/>
        <v>0.12014096001883959</v>
      </c>
      <c r="AS154" s="25"/>
      <c r="AT154" s="20">
        <f t="shared" si="215"/>
        <v>0</v>
      </c>
      <c r="AU154" s="20">
        <f t="shared" si="216"/>
        <v>0</v>
      </c>
      <c r="AV154" s="20">
        <f t="shared" si="217"/>
        <v>0</v>
      </c>
      <c r="AX154" s="18"/>
      <c r="AY154" s="18"/>
      <c r="AZ154" s="18"/>
      <c r="BA154" s="125"/>
      <c r="BB154" s="125"/>
      <c r="BC154" s="126"/>
      <c r="BD154" s="122"/>
      <c r="BE154" s="30" t="s">
        <v>120</v>
      </c>
    </row>
    <row r="155" spans="1:57" x14ac:dyDescent="0.4">
      <c r="A155" s="44">
        <v>1470</v>
      </c>
      <c r="B155" s="44">
        <v>46.61</v>
      </c>
      <c r="C155" s="20">
        <v>197.09</v>
      </c>
      <c r="D155" s="24">
        <f t="shared" si="180"/>
        <v>1218.8207100552413</v>
      </c>
      <c r="E155" s="24">
        <f t="shared" si="181"/>
        <v>-1113.2807100552413</v>
      </c>
      <c r="F155" s="24">
        <f t="shared" si="182"/>
        <v>-711.27163622765011</v>
      </c>
      <c r="G155" s="24">
        <f t="shared" si="183"/>
        <v>-106.5037155799144</v>
      </c>
      <c r="H155" s="20">
        <f t="shared" si="184"/>
        <v>6504633.1183637735</v>
      </c>
      <c r="I155" s="20">
        <f t="shared" si="185"/>
        <v>2213614.8262844193</v>
      </c>
      <c r="J155" s="21">
        <f t="shared" si="186"/>
        <v>719.20121102114808</v>
      </c>
      <c r="K155" s="21">
        <f t="shared" si="187"/>
        <v>188.51603056366801</v>
      </c>
      <c r="L155" s="21">
        <f t="shared" si="188"/>
        <v>613.32495324068282</v>
      </c>
      <c r="M155" s="25"/>
      <c r="N155" s="20">
        <f t="shared" si="189"/>
        <v>10</v>
      </c>
      <c r="O155" s="20">
        <f t="shared" si="190"/>
        <v>8.7266462599711514E-4</v>
      </c>
      <c r="P155" s="20">
        <f t="shared" si="191"/>
        <v>0</v>
      </c>
      <c r="Q155" s="22">
        <f t="shared" si="192"/>
        <v>8.7266462600332773E-4</v>
      </c>
      <c r="R155" s="21">
        <f t="shared" si="193"/>
        <v>1.0000000634619672</v>
      </c>
      <c r="S155" s="20">
        <f t="shared" si="194"/>
        <v>6.8727768225218728</v>
      </c>
      <c r="T155" s="20">
        <f t="shared" si="195"/>
        <v>-6.9432029003785738</v>
      </c>
      <c r="U155" s="20">
        <f t="shared" si="196"/>
        <v>-2.1346816825429982</v>
      </c>
      <c r="V155" s="25"/>
      <c r="W155" s="44">
        <v>1470</v>
      </c>
      <c r="X155" s="44">
        <v>46.61</v>
      </c>
      <c r="Y155" s="20">
        <v>197.09</v>
      </c>
      <c r="Z155" s="20">
        <f t="shared" si="197"/>
        <v>1218.8207100552413</v>
      </c>
      <c r="AA155" s="20">
        <f t="shared" si="198"/>
        <v>-1113.2807100552413</v>
      </c>
      <c r="AB155" s="20">
        <f t="shared" si="199"/>
        <v>-711.27163622765011</v>
      </c>
      <c r="AC155" s="20">
        <f t="shared" si="200"/>
        <v>-106.5037155799144</v>
      </c>
      <c r="AD155" s="20">
        <f t="shared" si="201"/>
        <v>6504633.1183637735</v>
      </c>
      <c r="AE155" s="20">
        <f t="shared" si="202"/>
        <v>2213614.8262844193</v>
      </c>
      <c r="AF155" s="21">
        <f t="shared" si="203"/>
        <v>719.20121102114808</v>
      </c>
      <c r="AG155" s="21">
        <f t="shared" si="204"/>
        <v>188.51603056366801</v>
      </c>
      <c r="AH155" s="21">
        <f t="shared" si="205"/>
        <v>613.32495324068282</v>
      </c>
      <c r="AI155" s="25"/>
      <c r="AJ155" s="20">
        <f t="shared" si="206"/>
        <v>10</v>
      </c>
      <c r="AK155" s="20">
        <f t="shared" si="207"/>
        <v>8.7266462599711514E-4</v>
      </c>
      <c r="AL155" s="20">
        <f t="shared" si="208"/>
        <v>0</v>
      </c>
      <c r="AM155" s="23">
        <f t="shared" si="209"/>
        <v>8.7266462600332773E-4</v>
      </c>
      <c r="AN155" s="44">
        <f t="shared" si="210"/>
        <v>1.0000000634619672</v>
      </c>
      <c r="AO155" s="23">
        <f t="shared" si="211"/>
        <v>6.8727768225218728</v>
      </c>
      <c r="AP155" s="23">
        <f t="shared" si="212"/>
        <v>-6.9432029003785738</v>
      </c>
      <c r="AQ155" s="23">
        <f t="shared" si="213"/>
        <v>-2.1346816825429982</v>
      </c>
      <c r="AR155" s="44">
        <f t="shared" si="214"/>
        <v>4.9999999999997158E-2</v>
      </c>
      <c r="AS155" s="25"/>
      <c r="AT155" s="20">
        <f t="shared" si="215"/>
        <v>0</v>
      </c>
      <c r="AU155" s="20">
        <f t="shared" si="216"/>
        <v>0</v>
      </c>
      <c r="AV155" s="20">
        <f t="shared" si="217"/>
        <v>0</v>
      </c>
      <c r="AX155" s="18"/>
      <c r="AY155" s="18"/>
      <c r="AZ155" s="18"/>
      <c r="BA155" s="125"/>
      <c r="BB155" s="125"/>
      <c r="BC155" s="126"/>
      <c r="BD155" s="122"/>
      <c r="BE155" s="30" t="s">
        <v>120</v>
      </c>
    </row>
    <row r="156" spans="1:57" x14ac:dyDescent="0.4">
      <c r="A156" s="44">
        <v>1480</v>
      </c>
      <c r="B156" s="44">
        <v>46.51</v>
      </c>
      <c r="C156" s="20">
        <v>197.02</v>
      </c>
      <c r="D156" s="24">
        <f t="shared" si="180"/>
        <v>1225.6966555147774</v>
      </c>
      <c r="E156" s="24">
        <f t="shared" si="181"/>
        <v>-1120.1566555147774</v>
      </c>
      <c r="F156" s="24">
        <f t="shared" si="182"/>
        <v>-718.21327166087224</v>
      </c>
      <c r="G156" s="24">
        <f t="shared" si="183"/>
        <v>-108.63327882320499</v>
      </c>
      <c r="H156" s="20">
        <f t="shared" si="184"/>
        <v>6504626.1767283399</v>
      </c>
      <c r="I156" s="20">
        <f t="shared" si="185"/>
        <v>2213612.6967211762</v>
      </c>
      <c r="J156" s="21">
        <f t="shared" si="186"/>
        <v>726.38247009250847</v>
      </c>
      <c r="K156" s="21">
        <f t="shared" si="187"/>
        <v>188.6010711182989</v>
      </c>
      <c r="L156" s="21">
        <f t="shared" si="188"/>
        <v>620.01141135729142</v>
      </c>
      <c r="M156" s="25"/>
      <c r="N156" s="20">
        <f t="shared" si="189"/>
        <v>10</v>
      </c>
      <c r="O156" s="20">
        <f t="shared" si="190"/>
        <v>-1.7453292519943543E-3</v>
      </c>
      <c r="P156" s="20">
        <f t="shared" si="191"/>
        <v>-1.2217304763959117E-3</v>
      </c>
      <c r="Q156" s="22">
        <f t="shared" si="192"/>
        <v>1.9578319450730408E-3</v>
      </c>
      <c r="R156" s="21">
        <f t="shared" si="193"/>
        <v>1.0000003194256162</v>
      </c>
      <c r="S156" s="20">
        <f t="shared" si="194"/>
        <v>6.8759454595361369</v>
      </c>
      <c r="T156" s="20">
        <f t="shared" si="195"/>
        <v>-6.9416354332221122</v>
      </c>
      <c r="U156" s="20">
        <f t="shared" si="196"/>
        <v>-2.1295632432905904</v>
      </c>
      <c r="V156" s="25"/>
      <c r="W156" s="44">
        <v>1480</v>
      </c>
      <c r="X156" s="44">
        <v>46.51</v>
      </c>
      <c r="Y156" s="20">
        <v>197.02</v>
      </c>
      <c r="Z156" s="20">
        <f t="shared" si="197"/>
        <v>1225.6966555147774</v>
      </c>
      <c r="AA156" s="20">
        <f t="shared" si="198"/>
        <v>-1120.1566555147774</v>
      </c>
      <c r="AB156" s="20">
        <f t="shared" si="199"/>
        <v>-718.21327166087224</v>
      </c>
      <c r="AC156" s="20">
        <f t="shared" si="200"/>
        <v>-108.63327882320499</v>
      </c>
      <c r="AD156" s="20">
        <f t="shared" si="201"/>
        <v>6504626.1767283399</v>
      </c>
      <c r="AE156" s="20">
        <f t="shared" si="202"/>
        <v>2213612.6967211762</v>
      </c>
      <c r="AF156" s="21">
        <f t="shared" si="203"/>
        <v>726.38247009250847</v>
      </c>
      <c r="AG156" s="21">
        <f t="shared" si="204"/>
        <v>188.6010711182989</v>
      </c>
      <c r="AH156" s="21">
        <f t="shared" si="205"/>
        <v>620.01141135729142</v>
      </c>
      <c r="AI156" s="25"/>
      <c r="AJ156" s="20">
        <f t="shared" si="206"/>
        <v>10</v>
      </c>
      <c r="AK156" s="20">
        <f t="shared" si="207"/>
        <v>-1.7453292519943543E-3</v>
      </c>
      <c r="AL156" s="20">
        <f t="shared" si="208"/>
        <v>-1.2217304763959117E-3</v>
      </c>
      <c r="AM156" s="23">
        <f t="shared" si="209"/>
        <v>1.9578319450730408E-3</v>
      </c>
      <c r="AN156" s="44">
        <f t="shared" si="210"/>
        <v>1.0000003194256162</v>
      </c>
      <c r="AO156" s="23">
        <f t="shared" si="211"/>
        <v>6.8759454595361369</v>
      </c>
      <c r="AP156" s="23">
        <f t="shared" si="212"/>
        <v>-6.9416354332221122</v>
      </c>
      <c r="AQ156" s="23">
        <f t="shared" si="213"/>
        <v>-2.1295632432905904</v>
      </c>
      <c r="AR156" s="44">
        <f t="shared" si="214"/>
        <v>0.10672395370775288</v>
      </c>
      <c r="AS156" s="25"/>
      <c r="AT156" s="20">
        <f t="shared" si="215"/>
        <v>0</v>
      </c>
      <c r="AU156" s="20">
        <f t="shared" si="216"/>
        <v>0</v>
      </c>
      <c r="AV156" s="20">
        <f t="shared" si="217"/>
        <v>0</v>
      </c>
      <c r="AX156" s="18"/>
      <c r="AY156" s="18"/>
      <c r="AZ156" s="18"/>
      <c r="BA156" s="125"/>
      <c r="BB156" s="125"/>
      <c r="BC156" s="126"/>
      <c r="BD156" s="122"/>
      <c r="BE156" s="30" t="s">
        <v>120</v>
      </c>
    </row>
    <row r="157" spans="1:57" x14ac:dyDescent="0.4">
      <c r="A157" s="44">
        <v>1490</v>
      </c>
      <c r="B157" s="44">
        <v>46.46</v>
      </c>
      <c r="C157" s="20">
        <v>196.67</v>
      </c>
      <c r="D157" s="24">
        <f t="shared" si="180"/>
        <v>1232.5821111032863</v>
      </c>
      <c r="E157" s="24">
        <f t="shared" si="181"/>
        <v>-1127.0421111032863</v>
      </c>
      <c r="F157" s="24">
        <f t="shared" si="182"/>
        <v>-725.15402424170327</v>
      </c>
      <c r="G157" s="24">
        <f t="shared" si="183"/>
        <v>-110.73477473487357</v>
      </c>
      <c r="H157" s="20">
        <f t="shared" si="184"/>
        <v>6504619.2359757591</v>
      </c>
      <c r="I157" s="20">
        <f t="shared" si="185"/>
        <v>2213610.5952252643</v>
      </c>
      <c r="J157" s="21">
        <f t="shared" si="186"/>
        <v>733.56018785749268</v>
      </c>
      <c r="K157" s="21">
        <f t="shared" si="187"/>
        <v>188.68228978243715</v>
      </c>
      <c r="L157" s="21">
        <f t="shared" si="188"/>
        <v>626.67915183672824</v>
      </c>
      <c r="M157" s="25"/>
      <c r="N157" s="20">
        <f t="shared" si="189"/>
        <v>10</v>
      </c>
      <c r="O157" s="20">
        <f t="shared" si="190"/>
        <v>-8.7266462599711514E-4</v>
      </c>
      <c r="P157" s="20">
        <f t="shared" si="191"/>
        <v>-6.1086523819805505E-3</v>
      </c>
      <c r="Q157" s="22">
        <f t="shared" si="192"/>
        <v>4.5150908853666127E-3</v>
      </c>
      <c r="R157" s="21">
        <f t="shared" si="193"/>
        <v>1.0000016988406053</v>
      </c>
      <c r="S157" s="20">
        <f t="shared" si="194"/>
        <v>6.8854555885089592</v>
      </c>
      <c r="T157" s="20">
        <f t="shared" si="195"/>
        <v>-6.9407525808310062</v>
      </c>
      <c r="U157" s="20">
        <f t="shared" si="196"/>
        <v>-2.1014959116685752</v>
      </c>
      <c r="V157" s="25"/>
      <c r="W157" s="44">
        <v>1490</v>
      </c>
      <c r="X157" s="44">
        <v>46.46</v>
      </c>
      <c r="Y157" s="20">
        <v>196.67</v>
      </c>
      <c r="Z157" s="20">
        <f t="shared" si="197"/>
        <v>1232.5821111032863</v>
      </c>
      <c r="AA157" s="20">
        <f t="shared" si="198"/>
        <v>-1127.0421111032863</v>
      </c>
      <c r="AB157" s="20">
        <f t="shared" si="199"/>
        <v>-725.15402424170327</v>
      </c>
      <c r="AC157" s="20">
        <f t="shared" si="200"/>
        <v>-110.73477473487357</v>
      </c>
      <c r="AD157" s="20">
        <f t="shared" si="201"/>
        <v>6504619.2359757591</v>
      </c>
      <c r="AE157" s="20">
        <f t="shared" si="202"/>
        <v>2213610.5952252643</v>
      </c>
      <c r="AF157" s="21">
        <f t="shared" si="203"/>
        <v>733.56018785749268</v>
      </c>
      <c r="AG157" s="21">
        <f t="shared" si="204"/>
        <v>188.68228978243715</v>
      </c>
      <c r="AH157" s="21">
        <f t="shared" si="205"/>
        <v>626.67915183672824</v>
      </c>
      <c r="AI157" s="25"/>
      <c r="AJ157" s="20">
        <f t="shared" si="206"/>
        <v>10</v>
      </c>
      <c r="AK157" s="20">
        <f t="shared" si="207"/>
        <v>-8.7266462599711514E-4</v>
      </c>
      <c r="AL157" s="20">
        <f t="shared" si="208"/>
        <v>-6.1086523819805505E-3</v>
      </c>
      <c r="AM157" s="23">
        <f t="shared" si="209"/>
        <v>4.5150908853666127E-3</v>
      </c>
      <c r="AN157" s="44">
        <f t="shared" si="210"/>
        <v>1.0000016988406053</v>
      </c>
      <c r="AO157" s="23">
        <f t="shared" si="211"/>
        <v>6.8854555885089592</v>
      </c>
      <c r="AP157" s="23">
        <f t="shared" si="212"/>
        <v>-6.9407525808310062</v>
      </c>
      <c r="AQ157" s="23">
        <f t="shared" si="213"/>
        <v>-2.1014959116685752</v>
      </c>
      <c r="AR157" s="44">
        <f t="shared" si="214"/>
        <v>0.21482972320473367</v>
      </c>
      <c r="AS157" s="25"/>
      <c r="AT157" s="20">
        <f t="shared" si="215"/>
        <v>0</v>
      </c>
      <c r="AU157" s="20">
        <f t="shared" si="216"/>
        <v>0</v>
      </c>
      <c r="AV157" s="20">
        <f t="shared" si="217"/>
        <v>0</v>
      </c>
      <c r="AX157" s="18"/>
      <c r="AY157" s="18"/>
      <c r="AZ157" s="18"/>
      <c r="BA157" s="125"/>
      <c r="BB157" s="125"/>
      <c r="BC157" s="126"/>
      <c r="BD157" s="122"/>
      <c r="BE157" s="30" t="s">
        <v>120</v>
      </c>
    </row>
    <row r="158" spans="1:57" x14ac:dyDescent="0.4">
      <c r="A158" s="44">
        <v>1500</v>
      </c>
      <c r="B158" s="44">
        <v>46.42</v>
      </c>
      <c r="C158" s="20">
        <v>196.52</v>
      </c>
      <c r="D158" s="24">
        <f t="shared" si="180"/>
        <v>1239.4732511140578</v>
      </c>
      <c r="E158" s="24">
        <f t="shared" si="181"/>
        <v>-1133.9332511140578</v>
      </c>
      <c r="F158" s="24">
        <f t="shared" si="182"/>
        <v>-732.0987145045824</v>
      </c>
      <c r="G158" s="24">
        <f t="shared" si="183"/>
        <v>-112.80442022391593</v>
      </c>
      <c r="H158" s="20">
        <f t="shared" si="184"/>
        <v>6504612.2912854962</v>
      </c>
      <c r="I158" s="20">
        <f t="shared" si="185"/>
        <v>2213608.5255797752</v>
      </c>
      <c r="J158" s="21">
        <f t="shared" si="186"/>
        <v>740.73839174253408</v>
      </c>
      <c r="K158" s="21">
        <f t="shared" si="187"/>
        <v>188.75945301853292</v>
      </c>
      <c r="L158" s="21">
        <f t="shared" si="188"/>
        <v>633.32943569858946</v>
      </c>
      <c r="M158" s="25"/>
      <c r="N158" s="20">
        <f t="shared" si="189"/>
        <v>10</v>
      </c>
      <c r="O158" s="20">
        <f t="shared" si="190"/>
        <v>-6.981317007977169E-4</v>
      </c>
      <c r="P158" s="20">
        <f t="shared" si="191"/>
        <v>-2.6179938779910977E-3</v>
      </c>
      <c r="Q158" s="22">
        <f t="shared" si="192"/>
        <v>2.0215135144694418E-3</v>
      </c>
      <c r="R158" s="21">
        <f t="shared" si="193"/>
        <v>1.0000003405432134</v>
      </c>
      <c r="S158" s="20">
        <f t="shared" si="194"/>
        <v>6.8911400107715126</v>
      </c>
      <c r="T158" s="20">
        <f t="shared" si="195"/>
        <v>-6.9446902628791065</v>
      </c>
      <c r="U158" s="20">
        <f t="shared" si="196"/>
        <v>-2.0696454890423612</v>
      </c>
      <c r="V158" s="25"/>
      <c r="W158" s="44">
        <v>1500</v>
      </c>
      <c r="X158" s="44">
        <v>46.42</v>
      </c>
      <c r="Y158" s="20">
        <v>196.52</v>
      </c>
      <c r="Z158" s="20">
        <f t="shared" si="197"/>
        <v>1239.4732511140578</v>
      </c>
      <c r="AA158" s="20">
        <f t="shared" si="198"/>
        <v>-1133.9332511140578</v>
      </c>
      <c r="AB158" s="20">
        <f t="shared" si="199"/>
        <v>-732.0987145045824</v>
      </c>
      <c r="AC158" s="20">
        <f t="shared" si="200"/>
        <v>-112.80442022391593</v>
      </c>
      <c r="AD158" s="20">
        <f t="shared" si="201"/>
        <v>6504612.2912854962</v>
      </c>
      <c r="AE158" s="20">
        <f t="shared" si="202"/>
        <v>2213608.5255797752</v>
      </c>
      <c r="AF158" s="21">
        <f t="shared" si="203"/>
        <v>740.73839174253408</v>
      </c>
      <c r="AG158" s="21">
        <f t="shared" si="204"/>
        <v>188.75945301853292</v>
      </c>
      <c r="AH158" s="21">
        <f t="shared" si="205"/>
        <v>633.32943569858946</v>
      </c>
      <c r="AI158" s="25"/>
      <c r="AJ158" s="20">
        <f t="shared" si="206"/>
        <v>10</v>
      </c>
      <c r="AK158" s="20">
        <f t="shared" si="207"/>
        <v>-6.981317007977169E-4</v>
      </c>
      <c r="AL158" s="20">
        <f t="shared" si="208"/>
        <v>-2.6179938779910977E-3</v>
      </c>
      <c r="AM158" s="23">
        <f t="shared" si="209"/>
        <v>2.0215135144694418E-3</v>
      </c>
      <c r="AN158" s="44">
        <f t="shared" si="210"/>
        <v>1.0000003405432134</v>
      </c>
      <c r="AO158" s="23">
        <f t="shared" si="211"/>
        <v>6.8911400107715126</v>
      </c>
      <c r="AP158" s="23">
        <f t="shared" si="212"/>
        <v>-6.9446902628791065</v>
      </c>
      <c r="AQ158" s="23">
        <f t="shared" si="213"/>
        <v>-2.0696454890423612</v>
      </c>
      <c r="AR158" s="44">
        <f t="shared" si="214"/>
        <v>0.10286781380275553</v>
      </c>
      <c r="AS158" s="25"/>
      <c r="AT158" s="20">
        <f t="shared" si="215"/>
        <v>0</v>
      </c>
      <c r="AU158" s="20">
        <f t="shared" si="216"/>
        <v>0</v>
      </c>
      <c r="AV158" s="20">
        <f t="shared" si="217"/>
        <v>0</v>
      </c>
      <c r="AX158" s="18"/>
      <c r="AY158" s="18"/>
      <c r="AZ158" s="18"/>
      <c r="BA158" s="125"/>
      <c r="BB158" s="125"/>
      <c r="BC158" s="126"/>
      <c r="BD158" s="122"/>
      <c r="BE158" s="30" t="s">
        <v>120</v>
      </c>
    </row>
    <row r="159" spans="1:57" x14ac:dyDescent="0.4">
      <c r="A159" s="44">
        <v>1510</v>
      </c>
      <c r="B159" s="44">
        <v>46.44</v>
      </c>
      <c r="C159" s="20">
        <v>196.61</v>
      </c>
      <c r="D159" s="24">
        <f t="shared" si="180"/>
        <v>1246.3656545602328</v>
      </c>
      <c r="E159" s="24">
        <f t="shared" si="181"/>
        <v>-1140.8256545602328</v>
      </c>
      <c r="F159" s="24">
        <f t="shared" si="182"/>
        <v>-739.04333776936107</v>
      </c>
      <c r="G159" s="24">
        <f t="shared" si="183"/>
        <v>-114.87008491990463</v>
      </c>
      <c r="H159" s="20">
        <f t="shared" si="184"/>
        <v>6504605.3466622317</v>
      </c>
      <c r="I159" s="20">
        <f t="shared" si="185"/>
        <v>2213606.4599150792</v>
      </c>
      <c r="J159" s="21">
        <f t="shared" si="186"/>
        <v>747.91723573586933</v>
      </c>
      <c r="K159" s="21">
        <f t="shared" si="187"/>
        <v>188.83483440651739</v>
      </c>
      <c r="L159" s="21">
        <f t="shared" si="188"/>
        <v>639.97710943247625</v>
      </c>
      <c r="M159" s="25"/>
      <c r="N159" s="20">
        <f t="shared" si="189"/>
        <v>10</v>
      </c>
      <c r="O159" s="20">
        <f t="shared" si="190"/>
        <v>3.4906585039879649E-4</v>
      </c>
      <c r="P159" s="20">
        <f t="shared" si="191"/>
        <v>1.5707963267949561E-3</v>
      </c>
      <c r="Q159" s="22">
        <f t="shared" si="192"/>
        <v>1.1904216409384105E-3</v>
      </c>
      <c r="R159" s="21">
        <f t="shared" si="193"/>
        <v>1.0000001180919904</v>
      </c>
      <c r="S159" s="20">
        <f t="shared" si="194"/>
        <v>6.892403446174943</v>
      </c>
      <c r="T159" s="20">
        <f t="shared" si="195"/>
        <v>-6.9446232647786532</v>
      </c>
      <c r="U159" s="20">
        <f t="shared" si="196"/>
        <v>-2.0656646959886964</v>
      </c>
      <c r="V159" s="25"/>
      <c r="W159" s="44">
        <v>1510</v>
      </c>
      <c r="X159" s="44">
        <v>46.44</v>
      </c>
      <c r="Y159" s="20">
        <v>196.61</v>
      </c>
      <c r="Z159" s="20">
        <f t="shared" si="197"/>
        <v>1246.3656545602328</v>
      </c>
      <c r="AA159" s="20">
        <f t="shared" si="198"/>
        <v>-1140.8256545602328</v>
      </c>
      <c r="AB159" s="20">
        <f t="shared" si="199"/>
        <v>-739.04333776936107</v>
      </c>
      <c r="AC159" s="20">
        <f t="shared" si="200"/>
        <v>-114.87008491990463</v>
      </c>
      <c r="AD159" s="20">
        <f t="shared" si="201"/>
        <v>6504605.3466622317</v>
      </c>
      <c r="AE159" s="20">
        <f t="shared" si="202"/>
        <v>2213606.4599150792</v>
      </c>
      <c r="AF159" s="21">
        <f t="shared" si="203"/>
        <v>747.91723573586933</v>
      </c>
      <c r="AG159" s="21">
        <f t="shared" si="204"/>
        <v>188.83483440651739</v>
      </c>
      <c r="AH159" s="21">
        <f t="shared" si="205"/>
        <v>639.97710943247625</v>
      </c>
      <c r="AI159" s="25"/>
      <c r="AJ159" s="20">
        <f t="shared" si="206"/>
        <v>10</v>
      </c>
      <c r="AK159" s="20">
        <f t="shared" si="207"/>
        <v>3.4906585039879649E-4</v>
      </c>
      <c r="AL159" s="20">
        <f t="shared" si="208"/>
        <v>1.5707963267949561E-3</v>
      </c>
      <c r="AM159" s="23">
        <f t="shared" si="209"/>
        <v>1.1904216409384105E-3</v>
      </c>
      <c r="AN159" s="44">
        <f t="shared" si="210"/>
        <v>1.0000001180919904</v>
      </c>
      <c r="AO159" s="23">
        <f t="shared" si="211"/>
        <v>6.892403446174943</v>
      </c>
      <c r="AP159" s="23">
        <f t="shared" si="212"/>
        <v>-6.9446232647786532</v>
      </c>
      <c r="AQ159" s="23">
        <f t="shared" si="213"/>
        <v>-2.0656646959886964</v>
      </c>
      <c r="AR159" s="44">
        <f t="shared" si="214"/>
        <v>6.0936331727221925E-2</v>
      </c>
      <c r="AS159" s="25"/>
      <c r="AT159" s="20">
        <f t="shared" si="215"/>
        <v>0</v>
      </c>
      <c r="AU159" s="20">
        <f t="shared" si="216"/>
        <v>0</v>
      </c>
      <c r="AV159" s="20">
        <f t="shared" si="217"/>
        <v>0</v>
      </c>
      <c r="AX159" s="18"/>
      <c r="AY159" s="18"/>
      <c r="AZ159" s="18"/>
      <c r="BA159" s="125"/>
      <c r="BB159" s="125"/>
      <c r="BC159" s="126"/>
      <c r="BD159" s="122"/>
      <c r="BE159" s="30" t="s">
        <v>120</v>
      </c>
    </row>
    <row r="160" spans="1:57" x14ac:dyDescent="0.4">
      <c r="A160" s="44">
        <v>1520</v>
      </c>
      <c r="B160" s="44">
        <v>46.59</v>
      </c>
      <c r="C160" s="20">
        <v>196.64</v>
      </c>
      <c r="D160" s="24">
        <f t="shared" si="180"/>
        <v>1253.2472991731468</v>
      </c>
      <c r="E160" s="24">
        <f t="shared" si="181"/>
        <v>-1147.7072991731468</v>
      </c>
      <c r="F160" s="24">
        <f t="shared" si="182"/>
        <v>-745.99558296160387</v>
      </c>
      <c r="G160" s="24">
        <f t="shared" si="183"/>
        <v>-116.94594519700416</v>
      </c>
      <c r="H160" s="20">
        <f t="shared" si="184"/>
        <v>6504598.3944170391</v>
      </c>
      <c r="I160" s="20">
        <f t="shared" si="185"/>
        <v>2213604.3840548019</v>
      </c>
      <c r="J160" s="21">
        <f t="shared" si="186"/>
        <v>755.10645865086065</v>
      </c>
      <c r="K160" s="21">
        <f t="shared" si="187"/>
        <v>188.90945706153016</v>
      </c>
      <c r="L160" s="21">
        <f t="shared" si="188"/>
        <v>646.6371754947545</v>
      </c>
      <c r="M160" s="25"/>
      <c r="N160" s="20">
        <f t="shared" si="189"/>
        <v>10</v>
      </c>
      <c r="O160" s="20">
        <f t="shared" si="190"/>
        <v>2.6179938779915934E-3</v>
      </c>
      <c r="P160" s="20">
        <f t="shared" si="191"/>
        <v>5.2359877559782263E-4</v>
      </c>
      <c r="Q160" s="22">
        <f t="shared" si="192"/>
        <v>2.6454140038585372E-3</v>
      </c>
      <c r="R160" s="21">
        <f t="shared" si="193"/>
        <v>1.0000005831850125</v>
      </c>
      <c r="S160" s="20">
        <f t="shared" si="194"/>
        <v>6.8816446129140934</v>
      </c>
      <c r="T160" s="20">
        <f t="shared" si="195"/>
        <v>-6.9522451922428496</v>
      </c>
      <c r="U160" s="20">
        <f t="shared" si="196"/>
        <v>-2.0758602770995429</v>
      </c>
      <c r="V160" s="25"/>
      <c r="W160" s="44">
        <v>1520</v>
      </c>
      <c r="X160" s="44">
        <v>46.59</v>
      </c>
      <c r="Y160" s="20">
        <v>196.64</v>
      </c>
      <c r="Z160" s="20">
        <f t="shared" si="197"/>
        <v>1253.2472991731468</v>
      </c>
      <c r="AA160" s="20">
        <f t="shared" si="198"/>
        <v>-1147.7072991731468</v>
      </c>
      <c r="AB160" s="20">
        <f t="shared" si="199"/>
        <v>-745.99558296160387</v>
      </c>
      <c r="AC160" s="20">
        <f t="shared" si="200"/>
        <v>-116.94594519700416</v>
      </c>
      <c r="AD160" s="20">
        <f t="shared" si="201"/>
        <v>6504598.3944170391</v>
      </c>
      <c r="AE160" s="20">
        <f t="shared" si="202"/>
        <v>2213604.3840548019</v>
      </c>
      <c r="AF160" s="21">
        <f t="shared" si="203"/>
        <v>755.10645865086065</v>
      </c>
      <c r="AG160" s="21">
        <f t="shared" si="204"/>
        <v>188.90945706153016</v>
      </c>
      <c r="AH160" s="21">
        <f t="shared" si="205"/>
        <v>646.6371754947545</v>
      </c>
      <c r="AI160" s="25"/>
      <c r="AJ160" s="20">
        <f t="shared" si="206"/>
        <v>10</v>
      </c>
      <c r="AK160" s="20">
        <f t="shared" si="207"/>
        <v>2.6179938779915934E-3</v>
      </c>
      <c r="AL160" s="20">
        <f t="shared" si="208"/>
        <v>5.2359877559782263E-4</v>
      </c>
      <c r="AM160" s="23">
        <f t="shared" si="209"/>
        <v>2.6454140038585372E-3</v>
      </c>
      <c r="AN160" s="44">
        <f t="shared" si="210"/>
        <v>1.0000005831850125</v>
      </c>
      <c r="AO160" s="23">
        <f t="shared" si="211"/>
        <v>6.8816446129140934</v>
      </c>
      <c r="AP160" s="23">
        <f t="shared" si="212"/>
        <v>-6.9522451922428496</v>
      </c>
      <c r="AQ160" s="23">
        <f t="shared" si="213"/>
        <v>-2.0758602770995429</v>
      </c>
      <c r="AR160" s="44">
        <f t="shared" si="214"/>
        <v>0.15096510683237779</v>
      </c>
      <c r="AS160" s="25"/>
      <c r="AT160" s="20">
        <f t="shared" si="215"/>
        <v>0</v>
      </c>
      <c r="AU160" s="20">
        <f t="shared" si="216"/>
        <v>0</v>
      </c>
      <c r="AV160" s="20">
        <f t="shared" si="217"/>
        <v>0</v>
      </c>
      <c r="AX160" s="18"/>
      <c r="AY160" s="18"/>
      <c r="AZ160" s="18"/>
      <c r="BA160" s="125"/>
      <c r="BB160" s="125"/>
      <c r="BC160" s="126"/>
      <c r="BD160" s="122"/>
      <c r="BE160" s="30" t="s">
        <v>120</v>
      </c>
    </row>
    <row r="161" spans="1:57" x14ac:dyDescent="0.4">
      <c r="A161" s="44">
        <v>1530</v>
      </c>
      <c r="B161" s="44">
        <v>46.66</v>
      </c>
      <c r="C161" s="20">
        <v>196.51</v>
      </c>
      <c r="D161" s="24">
        <f t="shared" si="180"/>
        <v>1260.1150044766919</v>
      </c>
      <c r="E161" s="24">
        <f t="shared" si="181"/>
        <v>-1154.5750044766919</v>
      </c>
      <c r="F161" s="24">
        <f t="shared" si="182"/>
        <v>-752.96228787053553</v>
      </c>
      <c r="G161" s="24">
        <f t="shared" si="183"/>
        <v>-119.01949564750868</v>
      </c>
      <c r="H161" s="20">
        <f t="shared" si="184"/>
        <v>6504591.4277121304</v>
      </c>
      <c r="I161" s="20">
        <f t="shared" si="185"/>
        <v>2213602.3105043513</v>
      </c>
      <c r="J161" s="21">
        <f t="shared" si="186"/>
        <v>762.31086001671167</v>
      </c>
      <c r="K161" s="21">
        <f t="shared" si="187"/>
        <v>188.9823308926629</v>
      </c>
      <c r="L161" s="21">
        <f t="shared" si="188"/>
        <v>653.30683361473552</v>
      </c>
      <c r="M161" s="25"/>
      <c r="N161" s="20">
        <f t="shared" si="189"/>
        <v>10</v>
      </c>
      <c r="O161" s="20">
        <f t="shared" si="190"/>
        <v>1.2217304763959117E-3</v>
      </c>
      <c r="P161" s="20">
        <f t="shared" si="191"/>
        <v>-2.2689280275925493E-3</v>
      </c>
      <c r="Q161" s="22">
        <f t="shared" si="192"/>
        <v>2.0524543769411263E-3</v>
      </c>
      <c r="R161" s="21">
        <f t="shared" si="193"/>
        <v>1.0000003510475619</v>
      </c>
      <c r="S161" s="20">
        <f t="shared" si="194"/>
        <v>6.8677053035452218</v>
      </c>
      <c r="T161" s="20">
        <f t="shared" si="195"/>
        <v>-6.9667049089316864</v>
      </c>
      <c r="U161" s="20">
        <f t="shared" si="196"/>
        <v>-2.0735504505045115</v>
      </c>
      <c r="V161" s="25"/>
      <c r="W161" s="44">
        <v>1530</v>
      </c>
      <c r="X161" s="44">
        <v>46.66</v>
      </c>
      <c r="Y161" s="20">
        <v>196.51</v>
      </c>
      <c r="Z161" s="20">
        <f t="shared" si="197"/>
        <v>1260.1150044766919</v>
      </c>
      <c r="AA161" s="20">
        <f t="shared" si="198"/>
        <v>-1154.5750044766919</v>
      </c>
      <c r="AB161" s="20">
        <f t="shared" si="199"/>
        <v>-752.96228787053553</v>
      </c>
      <c r="AC161" s="20">
        <f t="shared" si="200"/>
        <v>-119.01949564750868</v>
      </c>
      <c r="AD161" s="20">
        <f t="shared" si="201"/>
        <v>6504591.4277121304</v>
      </c>
      <c r="AE161" s="20">
        <f t="shared" si="202"/>
        <v>2213602.3105043513</v>
      </c>
      <c r="AF161" s="21">
        <f t="shared" si="203"/>
        <v>762.31086001671167</v>
      </c>
      <c r="AG161" s="21">
        <f t="shared" si="204"/>
        <v>188.9823308926629</v>
      </c>
      <c r="AH161" s="21">
        <f t="shared" si="205"/>
        <v>653.30683361473552</v>
      </c>
      <c r="AI161" s="25"/>
      <c r="AJ161" s="20">
        <f t="shared" si="206"/>
        <v>10</v>
      </c>
      <c r="AK161" s="20">
        <f t="shared" si="207"/>
        <v>1.2217304763959117E-3</v>
      </c>
      <c r="AL161" s="20">
        <f t="shared" si="208"/>
        <v>-2.2689280275925493E-3</v>
      </c>
      <c r="AM161" s="23">
        <f t="shared" si="209"/>
        <v>2.0524543769411263E-3</v>
      </c>
      <c r="AN161" s="44">
        <f t="shared" si="210"/>
        <v>1.0000003510475619</v>
      </c>
      <c r="AO161" s="23">
        <f t="shared" si="211"/>
        <v>6.8677053035452218</v>
      </c>
      <c r="AP161" s="23">
        <f t="shared" si="212"/>
        <v>-6.9667049089316864</v>
      </c>
      <c r="AQ161" s="23">
        <f t="shared" si="213"/>
        <v>-2.0735504505045115</v>
      </c>
      <c r="AR161" s="44">
        <f t="shared" si="214"/>
        <v>9.3553966257432827E-2</v>
      </c>
      <c r="AS161" s="25"/>
      <c r="AT161" s="20">
        <f t="shared" si="215"/>
        <v>0</v>
      </c>
      <c r="AU161" s="20">
        <f t="shared" si="216"/>
        <v>0</v>
      </c>
      <c r="AV161" s="20">
        <f t="shared" si="217"/>
        <v>0</v>
      </c>
      <c r="AX161" s="18"/>
      <c r="AY161" s="18"/>
      <c r="AZ161" s="18"/>
      <c r="BA161" s="125"/>
      <c r="BB161" s="125"/>
      <c r="BC161" s="126"/>
      <c r="BD161" s="122"/>
      <c r="BE161" s="30" t="s">
        <v>120</v>
      </c>
    </row>
    <row r="162" spans="1:57" x14ac:dyDescent="0.4">
      <c r="A162" s="44">
        <v>1540</v>
      </c>
      <c r="B162" s="44">
        <v>46.74</v>
      </c>
      <c r="C162" s="20">
        <v>196.48</v>
      </c>
      <c r="D162" s="24">
        <f t="shared" si="180"/>
        <v>1266.9731875318546</v>
      </c>
      <c r="E162" s="24">
        <f t="shared" si="181"/>
        <v>-1161.4331875318546</v>
      </c>
      <c r="F162" s="24">
        <f t="shared" si="182"/>
        <v>-759.94049668231287</v>
      </c>
      <c r="G162" s="24">
        <f t="shared" si="183"/>
        <v>-121.08587158251896</v>
      </c>
      <c r="H162" s="20">
        <f t="shared" si="184"/>
        <v>6504584.4495033184</v>
      </c>
      <c r="I162" s="20">
        <f t="shared" si="185"/>
        <v>2213600.2441284163</v>
      </c>
      <c r="J162" s="21">
        <f t="shared" si="186"/>
        <v>769.5267031069543</v>
      </c>
      <c r="K162" s="21">
        <f t="shared" si="187"/>
        <v>189.05317776770411</v>
      </c>
      <c r="L162" s="21">
        <f t="shared" si="188"/>
        <v>659.98069254590052</v>
      </c>
      <c r="M162" s="25"/>
      <c r="N162" s="20">
        <f t="shared" si="189"/>
        <v>10</v>
      </c>
      <c r="O162" s="20">
        <f t="shared" si="190"/>
        <v>1.3962634015955578E-3</v>
      </c>
      <c r="P162" s="20">
        <f t="shared" si="191"/>
        <v>-5.2359877559831865E-4</v>
      </c>
      <c r="Q162" s="22">
        <f t="shared" si="192"/>
        <v>1.4473281683933248E-3</v>
      </c>
      <c r="R162" s="21">
        <f t="shared" si="193"/>
        <v>1.0000001745632723</v>
      </c>
      <c r="S162" s="20">
        <f t="shared" si="194"/>
        <v>6.8581830551627609</v>
      </c>
      <c r="T162" s="20">
        <f t="shared" si="195"/>
        <v>-6.9782088117773053</v>
      </c>
      <c r="U162" s="20">
        <f t="shared" si="196"/>
        <v>-2.0663759350102917</v>
      </c>
      <c r="V162" s="25"/>
      <c r="W162" s="44">
        <v>1540</v>
      </c>
      <c r="X162" s="44">
        <v>46.74</v>
      </c>
      <c r="Y162" s="20">
        <v>196.48</v>
      </c>
      <c r="Z162" s="20">
        <f t="shared" si="197"/>
        <v>1266.9731875318546</v>
      </c>
      <c r="AA162" s="20">
        <f t="shared" si="198"/>
        <v>-1161.4331875318546</v>
      </c>
      <c r="AB162" s="20">
        <f t="shared" si="199"/>
        <v>-759.94049668231287</v>
      </c>
      <c r="AC162" s="20">
        <f t="shared" si="200"/>
        <v>-121.08587158251896</v>
      </c>
      <c r="AD162" s="20">
        <f t="shared" si="201"/>
        <v>6504584.4495033184</v>
      </c>
      <c r="AE162" s="20">
        <f t="shared" si="202"/>
        <v>2213600.2441284163</v>
      </c>
      <c r="AF162" s="21">
        <f t="shared" si="203"/>
        <v>769.5267031069543</v>
      </c>
      <c r="AG162" s="21">
        <f t="shared" si="204"/>
        <v>189.05317776770411</v>
      </c>
      <c r="AH162" s="21">
        <f t="shared" si="205"/>
        <v>659.98069254590052</v>
      </c>
      <c r="AI162" s="25"/>
      <c r="AJ162" s="20">
        <f t="shared" si="206"/>
        <v>10</v>
      </c>
      <c r="AK162" s="20">
        <f t="shared" si="207"/>
        <v>1.3962634015955578E-3</v>
      </c>
      <c r="AL162" s="20">
        <f t="shared" si="208"/>
        <v>-5.2359877559831865E-4</v>
      </c>
      <c r="AM162" s="23">
        <f t="shared" si="209"/>
        <v>1.4473281683933248E-3</v>
      </c>
      <c r="AN162" s="44">
        <f t="shared" si="210"/>
        <v>1.0000001745632723</v>
      </c>
      <c r="AO162" s="23">
        <f t="shared" si="211"/>
        <v>6.8581830551627609</v>
      </c>
      <c r="AP162" s="23">
        <f t="shared" si="212"/>
        <v>-6.9782088117773053</v>
      </c>
      <c r="AQ162" s="23">
        <f t="shared" si="213"/>
        <v>-2.0663759350102917</v>
      </c>
      <c r="AR162" s="44">
        <f t="shared" si="214"/>
        <v>8.0938132641441521E-2</v>
      </c>
      <c r="AS162" s="25"/>
      <c r="AT162" s="20">
        <f t="shared" si="215"/>
        <v>0</v>
      </c>
      <c r="AU162" s="20">
        <f t="shared" si="216"/>
        <v>0</v>
      </c>
      <c r="AV162" s="20">
        <f t="shared" si="217"/>
        <v>0</v>
      </c>
      <c r="AX162" s="18"/>
      <c r="AY162" s="18"/>
      <c r="AZ162" s="18"/>
      <c r="BA162" s="125"/>
      <c r="BB162" s="125"/>
      <c r="BC162" s="126"/>
      <c r="BD162" s="122"/>
      <c r="BE162" s="30" t="s">
        <v>120</v>
      </c>
    </row>
    <row r="163" spans="1:57" x14ac:dyDescent="0.4">
      <c r="A163" s="44">
        <v>1550</v>
      </c>
      <c r="B163" s="44">
        <v>46.6</v>
      </c>
      <c r="C163" s="20">
        <v>196.42</v>
      </c>
      <c r="D163" s="24">
        <f t="shared" si="180"/>
        <v>1273.8351793548427</v>
      </c>
      <c r="E163" s="24">
        <f t="shared" si="181"/>
        <v>-1168.2951793548427</v>
      </c>
      <c r="F163" s="24">
        <f t="shared" si="182"/>
        <v>-766.91687813265685</v>
      </c>
      <c r="G163" s="24">
        <f t="shared" si="183"/>
        <v>-123.14575397986874</v>
      </c>
      <c r="H163" s="20">
        <f t="shared" si="184"/>
        <v>6504577.4731218684</v>
      </c>
      <c r="I163" s="20">
        <f t="shared" si="185"/>
        <v>2213598.184246019</v>
      </c>
      <c r="J163" s="21">
        <f t="shared" si="186"/>
        <v>776.74086714168118</v>
      </c>
      <c r="K163" s="21">
        <f t="shared" si="187"/>
        <v>189.12225665988046</v>
      </c>
      <c r="L163" s="21">
        <f t="shared" si="188"/>
        <v>666.64897767144271</v>
      </c>
      <c r="M163" s="25"/>
      <c r="N163" s="20">
        <f t="shared" si="189"/>
        <v>10</v>
      </c>
      <c r="O163" s="20">
        <f t="shared" si="190"/>
        <v>-2.4434609527920711E-3</v>
      </c>
      <c r="P163" s="20">
        <f t="shared" si="191"/>
        <v>-1.0471975511966373E-3</v>
      </c>
      <c r="Q163" s="22">
        <f t="shared" si="192"/>
        <v>2.5594446389070047E-3</v>
      </c>
      <c r="R163" s="21">
        <f t="shared" si="193"/>
        <v>1.0000005458967625</v>
      </c>
      <c r="S163" s="20">
        <f t="shared" si="194"/>
        <v>6.8619918229881112</v>
      </c>
      <c r="T163" s="20">
        <f t="shared" si="195"/>
        <v>-6.9763814503440251</v>
      </c>
      <c r="U163" s="20">
        <f t="shared" si="196"/>
        <v>-2.0598823973497868</v>
      </c>
      <c r="V163" s="25"/>
      <c r="W163" s="44">
        <v>1550</v>
      </c>
      <c r="X163" s="44">
        <v>46.6</v>
      </c>
      <c r="Y163" s="20">
        <v>196.42</v>
      </c>
      <c r="Z163" s="20">
        <f t="shared" si="197"/>
        <v>1273.8351793548427</v>
      </c>
      <c r="AA163" s="20">
        <f t="shared" si="198"/>
        <v>-1168.2951793548427</v>
      </c>
      <c r="AB163" s="20">
        <f t="shared" si="199"/>
        <v>-766.91687813265685</v>
      </c>
      <c r="AC163" s="20">
        <f t="shared" si="200"/>
        <v>-123.14575397986874</v>
      </c>
      <c r="AD163" s="20">
        <f t="shared" si="201"/>
        <v>6504577.4731218684</v>
      </c>
      <c r="AE163" s="20">
        <f t="shared" si="202"/>
        <v>2213598.184246019</v>
      </c>
      <c r="AF163" s="21">
        <f t="shared" si="203"/>
        <v>776.74086714168118</v>
      </c>
      <c r="AG163" s="21">
        <f t="shared" si="204"/>
        <v>189.12225665988046</v>
      </c>
      <c r="AH163" s="21">
        <f t="shared" si="205"/>
        <v>666.64897767144271</v>
      </c>
      <c r="AI163" s="25"/>
      <c r="AJ163" s="20">
        <f t="shared" si="206"/>
        <v>10</v>
      </c>
      <c r="AK163" s="20">
        <f t="shared" si="207"/>
        <v>-2.4434609527920711E-3</v>
      </c>
      <c r="AL163" s="20">
        <f t="shared" si="208"/>
        <v>-1.0471975511966373E-3</v>
      </c>
      <c r="AM163" s="23">
        <f t="shared" si="209"/>
        <v>2.5594446389070047E-3</v>
      </c>
      <c r="AN163" s="44">
        <f t="shared" si="210"/>
        <v>1.0000005458967625</v>
      </c>
      <c r="AO163" s="23">
        <f t="shared" si="211"/>
        <v>6.8619918229881112</v>
      </c>
      <c r="AP163" s="23">
        <f t="shared" si="212"/>
        <v>-6.9763814503440251</v>
      </c>
      <c r="AQ163" s="23">
        <f t="shared" si="213"/>
        <v>-2.0598823973497868</v>
      </c>
      <c r="AR163" s="44">
        <f t="shared" si="214"/>
        <v>0.14239641945308149</v>
      </c>
      <c r="AS163" s="25"/>
      <c r="AT163" s="20">
        <f t="shared" si="215"/>
        <v>0</v>
      </c>
      <c r="AU163" s="20">
        <f t="shared" si="216"/>
        <v>0</v>
      </c>
      <c r="AV163" s="20">
        <f t="shared" si="217"/>
        <v>0</v>
      </c>
      <c r="AX163" s="18"/>
      <c r="AY163" s="18"/>
      <c r="AZ163" s="18"/>
      <c r="BA163" s="125"/>
      <c r="BB163" s="125"/>
      <c r="BC163" s="126"/>
      <c r="BD163" s="122"/>
      <c r="BE163" s="30" t="s">
        <v>120</v>
      </c>
    </row>
    <row r="164" spans="1:57" x14ac:dyDescent="0.4">
      <c r="A164" s="44">
        <v>1560</v>
      </c>
      <c r="B164" s="44">
        <v>46.62</v>
      </c>
      <c r="C164" s="20">
        <v>196.27</v>
      </c>
      <c r="D164" s="24">
        <f t="shared" si="180"/>
        <v>1280.7047882833499</v>
      </c>
      <c r="E164" s="24">
        <f t="shared" si="181"/>
        <v>-1175.1647882833499</v>
      </c>
      <c r="F164" s="24">
        <f t="shared" si="182"/>
        <v>-773.89012365544625</v>
      </c>
      <c r="G164" s="24">
        <f t="shared" si="183"/>
        <v>-125.1908184949672</v>
      </c>
      <c r="H164" s="20">
        <f t="shared" si="184"/>
        <v>6504570.4998763455</v>
      </c>
      <c r="I164" s="20">
        <f t="shared" si="185"/>
        <v>2213596.139181504</v>
      </c>
      <c r="J164" s="21">
        <f t="shared" si="186"/>
        <v>783.95067735596842</v>
      </c>
      <c r="K164" s="21">
        <f t="shared" si="187"/>
        <v>189.18903161713123</v>
      </c>
      <c r="L164" s="21">
        <f t="shared" si="188"/>
        <v>673.30533578599477</v>
      </c>
      <c r="M164" s="25"/>
      <c r="N164" s="20">
        <f t="shared" si="189"/>
        <v>10</v>
      </c>
      <c r="O164" s="20">
        <f t="shared" si="190"/>
        <v>3.4906585039879649E-4</v>
      </c>
      <c r="P164" s="20">
        <f t="shared" si="191"/>
        <v>-2.6179938779910977E-3</v>
      </c>
      <c r="Q164" s="22">
        <f t="shared" si="192"/>
        <v>1.9342397639376951E-3</v>
      </c>
      <c r="R164" s="21">
        <f t="shared" si="193"/>
        <v>1.0000003117737386</v>
      </c>
      <c r="S164" s="20">
        <f t="shared" si="194"/>
        <v>6.8696089285071462</v>
      </c>
      <c r="T164" s="20">
        <f t="shared" si="195"/>
        <v>-6.9732455227893473</v>
      </c>
      <c r="U164" s="20">
        <f t="shared" si="196"/>
        <v>-2.0450645150984581</v>
      </c>
      <c r="V164" s="25"/>
      <c r="W164" s="44">
        <v>1560</v>
      </c>
      <c r="X164" s="44">
        <v>46.62</v>
      </c>
      <c r="Y164" s="20">
        <v>196.27</v>
      </c>
      <c r="Z164" s="20">
        <f t="shared" si="197"/>
        <v>1280.7047882833499</v>
      </c>
      <c r="AA164" s="20">
        <f t="shared" si="198"/>
        <v>-1175.1647882833499</v>
      </c>
      <c r="AB164" s="20">
        <f t="shared" si="199"/>
        <v>-773.89012365544625</v>
      </c>
      <c r="AC164" s="20">
        <f t="shared" si="200"/>
        <v>-125.1908184949672</v>
      </c>
      <c r="AD164" s="20">
        <f t="shared" si="201"/>
        <v>6504570.4998763455</v>
      </c>
      <c r="AE164" s="20">
        <f t="shared" si="202"/>
        <v>2213596.139181504</v>
      </c>
      <c r="AF164" s="21">
        <f t="shared" si="203"/>
        <v>783.95067735596842</v>
      </c>
      <c r="AG164" s="21">
        <f t="shared" si="204"/>
        <v>189.18903161713123</v>
      </c>
      <c r="AH164" s="21">
        <f t="shared" si="205"/>
        <v>673.30533578599477</v>
      </c>
      <c r="AI164" s="25"/>
      <c r="AJ164" s="20">
        <f t="shared" si="206"/>
        <v>10</v>
      </c>
      <c r="AK164" s="20">
        <f t="shared" si="207"/>
        <v>3.4906585039879649E-4</v>
      </c>
      <c r="AL164" s="20">
        <f t="shared" si="208"/>
        <v>-2.6179938779910977E-3</v>
      </c>
      <c r="AM164" s="23">
        <f t="shared" si="209"/>
        <v>1.9342397639376951E-3</v>
      </c>
      <c r="AN164" s="44">
        <f t="shared" si="210"/>
        <v>1.0000003117737386</v>
      </c>
      <c r="AO164" s="23">
        <f t="shared" si="211"/>
        <v>6.8696089285071462</v>
      </c>
      <c r="AP164" s="23">
        <f t="shared" si="212"/>
        <v>-6.9732455227893473</v>
      </c>
      <c r="AQ164" s="23">
        <f t="shared" si="213"/>
        <v>-2.0450645150984581</v>
      </c>
      <c r="AR164" s="44">
        <f t="shared" si="214"/>
        <v>7.6403106153270339E-2</v>
      </c>
      <c r="AS164" s="25"/>
      <c r="AT164" s="20">
        <f t="shared" si="215"/>
        <v>0</v>
      </c>
      <c r="AU164" s="20">
        <f t="shared" si="216"/>
        <v>0</v>
      </c>
      <c r="AV164" s="20">
        <f t="shared" si="217"/>
        <v>0</v>
      </c>
      <c r="AX164" s="18"/>
      <c r="AY164" s="18"/>
      <c r="AZ164" s="18"/>
      <c r="BA164" s="125"/>
      <c r="BB164" s="125"/>
      <c r="BC164" s="126"/>
      <c r="BD164" s="122"/>
      <c r="BE164" s="30" t="s">
        <v>120</v>
      </c>
    </row>
    <row r="165" spans="1:57" x14ac:dyDescent="0.4">
      <c r="A165" s="44">
        <v>1570</v>
      </c>
      <c r="B165" s="44">
        <v>46.79</v>
      </c>
      <c r="C165" s="20">
        <v>196.28</v>
      </c>
      <c r="D165" s="24">
        <f t="shared" si="180"/>
        <v>1287.5623341787725</v>
      </c>
      <c r="E165" s="24">
        <f t="shared" si="181"/>
        <v>-1182.0223341787726</v>
      </c>
      <c r="F165" s="24">
        <f t="shared" si="182"/>
        <v>-780.8767873424764</v>
      </c>
      <c r="G165" s="24">
        <f t="shared" si="183"/>
        <v>-127.23055409548641</v>
      </c>
      <c r="H165" s="20">
        <f t="shared" si="184"/>
        <v>6504563.5132126585</v>
      </c>
      <c r="I165" s="20">
        <f t="shared" si="185"/>
        <v>2213594.0994459037</v>
      </c>
      <c r="J165" s="21">
        <f t="shared" si="186"/>
        <v>791.17391950553554</v>
      </c>
      <c r="K165" s="21">
        <f t="shared" si="187"/>
        <v>189.25405228849843</v>
      </c>
      <c r="L165" s="21">
        <f t="shared" si="188"/>
        <v>679.96854745043572</v>
      </c>
      <c r="M165" s="25"/>
      <c r="N165" s="20">
        <f t="shared" si="189"/>
        <v>10</v>
      </c>
      <c r="O165" s="20">
        <f t="shared" si="190"/>
        <v>2.9670597283903899E-3</v>
      </c>
      <c r="P165" s="20">
        <f t="shared" si="191"/>
        <v>1.7453292519927421E-4</v>
      </c>
      <c r="Q165" s="22">
        <f t="shared" si="192"/>
        <v>2.9697778032635735E-3</v>
      </c>
      <c r="R165" s="21">
        <f t="shared" si="193"/>
        <v>1.000000734965665</v>
      </c>
      <c r="S165" s="20">
        <f t="shared" si="194"/>
        <v>6.8575458954226995</v>
      </c>
      <c r="T165" s="20">
        <f t="shared" si="195"/>
        <v>-6.9866636870301528</v>
      </c>
      <c r="U165" s="20">
        <f t="shared" si="196"/>
        <v>-2.0397356005192124</v>
      </c>
      <c r="V165" s="25"/>
      <c r="W165" s="44">
        <v>1570</v>
      </c>
      <c r="X165" s="44">
        <v>46.79</v>
      </c>
      <c r="Y165" s="20">
        <v>196.28</v>
      </c>
      <c r="Z165" s="20">
        <f t="shared" si="197"/>
        <v>1287.5623341787725</v>
      </c>
      <c r="AA165" s="20">
        <f t="shared" si="198"/>
        <v>-1182.0223341787726</v>
      </c>
      <c r="AB165" s="20">
        <f t="shared" si="199"/>
        <v>-780.8767873424764</v>
      </c>
      <c r="AC165" s="20">
        <f t="shared" si="200"/>
        <v>-127.23055409548641</v>
      </c>
      <c r="AD165" s="20">
        <f t="shared" si="201"/>
        <v>6504563.5132126585</v>
      </c>
      <c r="AE165" s="20">
        <f t="shared" si="202"/>
        <v>2213594.0994459037</v>
      </c>
      <c r="AF165" s="21">
        <f t="shared" si="203"/>
        <v>791.17391950553554</v>
      </c>
      <c r="AG165" s="21">
        <f t="shared" si="204"/>
        <v>189.25405228849843</v>
      </c>
      <c r="AH165" s="21">
        <f t="shared" si="205"/>
        <v>679.96854745043572</v>
      </c>
      <c r="AI165" s="25"/>
      <c r="AJ165" s="20">
        <f t="shared" si="206"/>
        <v>10</v>
      </c>
      <c r="AK165" s="20">
        <f t="shared" si="207"/>
        <v>2.9670597283903899E-3</v>
      </c>
      <c r="AL165" s="20">
        <f t="shared" si="208"/>
        <v>1.7453292519927421E-4</v>
      </c>
      <c r="AM165" s="23">
        <f t="shared" si="209"/>
        <v>2.9697778032635735E-3</v>
      </c>
      <c r="AN165" s="44">
        <f t="shared" si="210"/>
        <v>1.000000734965665</v>
      </c>
      <c r="AO165" s="23">
        <f t="shared" si="211"/>
        <v>6.8575458954226995</v>
      </c>
      <c r="AP165" s="23">
        <f t="shared" si="212"/>
        <v>-6.9866636870301528</v>
      </c>
      <c r="AQ165" s="23">
        <f t="shared" si="213"/>
        <v>-2.0397356005192124</v>
      </c>
      <c r="AR165" s="44">
        <f t="shared" si="214"/>
        <v>0.17004675828969917</v>
      </c>
      <c r="AS165" s="25"/>
      <c r="AT165" s="20">
        <f t="shared" si="215"/>
        <v>0</v>
      </c>
      <c r="AU165" s="20">
        <f t="shared" si="216"/>
        <v>0</v>
      </c>
      <c r="AV165" s="20">
        <f t="shared" si="217"/>
        <v>0</v>
      </c>
      <c r="AX165" s="18"/>
      <c r="AY165" s="18"/>
      <c r="AZ165" s="18"/>
      <c r="BA165" s="125"/>
      <c r="BB165" s="125"/>
      <c r="BC165" s="126"/>
      <c r="BD165" s="122"/>
      <c r="BE165" s="30" t="s">
        <v>120</v>
      </c>
    </row>
    <row r="166" spans="1:57" x14ac:dyDescent="0.4">
      <c r="A166" s="44">
        <v>1580</v>
      </c>
      <c r="B166" s="44">
        <v>46.95</v>
      </c>
      <c r="C166" s="20">
        <v>196.02</v>
      </c>
      <c r="D166" s="24">
        <f t="shared" si="180"/>
        <v>1294.3988981265775</v>
      </c>
      <c r="E166" s="24">
        <f t="shared" si="181"/>
        <v>-1188.8588981265775</v>
      </c>
      <c r="F166" s="24">
        <f t="shared" si="182"/>
        <v>-787.8868193238261</v>
      </c>
      <c r="G166" s="24">
        <f t="shared" si="183"/>
        <v>-129.26050203228434</v>
      </c>
      <c r="H166" s="20">
        <f t="shared" si="184"/>
        <v>6504556.5031806771</v>
      </c>
      <c r="I166" s="20">
        <f t="shared" si="185"/>
        <v>2213592.0694979667</v>
      </c>
      <c r="J166" s="21">
        <f t="shared" si="186"/>
        <v>798.41963744002044</v>
      </c>
      <c r="K166" s="21">
        <f t="shared" si="187"/>
        <v>189.31693174511358</v>
      </c>
      <c r="L166" s="21">
        <f t="shared" si="188"/>
        <v>686.64336887791751</v>
      </c>
      <c r="M166" s="25"/>
      <c r="N166" s="20">
        <f t="shared" si="189"/>
        <v>10</v>
      </c>
      <c r="O166" s="20">
        <f t="shared" si="190"/>
        <v>2.7925268031909916E-3</v>
      </c>
      <c r="P166" s="20">
        <f t="shared" si="191"/>
        <v>-4.5378560551850985E-3</v>
      </c>
      <c r="Q166" s="22">
        <f t="shared" si="192"/>
        <v>4.3319559092829252E-3</v>
      </c>
      <c r="R166" s="21">
        <f t="shared" si="193"/>
        <v>1.0000015638231012</v>
      </c>
      <c r="S166" s="20">
        <f t="shared" si="194"/>
        <v>6.8365639478048879</v>
      </c>
      <c r="T166" s="20">
        <f t="shared" si="195"/>
        <v>-7.0100319813496919</v>
      </c>
      <c r="U166" s="20">
        <f t="shared" si="196"/>
        <v>-2.029947936797913</v>
      </c>
      <c r="V166" s="25"/>
      <c r="W166" s="44">
        <v>1580</v>
      </c>
      <c r="X166" s="44">
        <v>46.95</v>
      </c>
      <c r="Y166" s="20">
        <v>196.02</v>
      </c>
      <c r="Z166" s="20">
        <f t="shared" si="197"/>
        <v>1294.3988981265775</v>
      </c>
      <c r="AA166" s="20">
        <f t="shared" si="198"/>
        <v>-1188.8588981265775</v>
      </c>
      <c r="AB166" s="20">
        <f t="shared" si="199"/>
        <v>-787.8868193238261</v>
      </c>
      <c r="AC166" s="20">
        <f t="shared" si="200"/>
        <v>-129.26050203228434</v>
      </c>
      <c r="AD166" s="20">
        <f t="shared" si="201"/>
        <v>6504556.5031806771</v>
      </c>
      <c r="AE166" s="20">
        <f t="shared" si="202"/>
        <v>2213592.0694979667</v>
      </c>
      <c r="AF166" s="21">
        <f t="shared" si="203"/>
        <v>798.41963744002044</v>
      </c>
      <c r="AG166" s="21">
        <f t="shared" si="204"/>
        <v>189.31693174511358</v>
      </c>
      <c r="AH166" s="21">
        <f t="shared" si="205"/>
        <v>686.64336887791751</v>
      </c>
      <c r="AI166" s="25"/>
      <c r="AJ166" s="20">
        <f t="shared" si="206"/>
        <v>10</v>
      </c>
      <c r="AK166" s="20">
        <f t="shared" si="207"/>
        <v>2.7925268031909916E-3</v>
      </c>
      <c r="AL166" s="20">
        <f t="shared" si="208"/>
        <v>-4.5378560551850985E-3</v>
      </c>
      <c r="AM166" s="23">
        <f t="shared" si="209"/>
        <v>4.3319559092829252E-3</v>
      </c>
      <c r="AN166" s="44">
        <f t="shared" si="210"/>
        <v>1.0000015638231012</v>
      </c>
      <c r="AO166" s="23">
        <f t="shared" si="211"/>
        <v>6.8365639478048879</v>
      </c>
      <c r="AP166" s="23">
        <f t="shared" si="212"/>
        <v>-7.0100319813496919</v>
      </c>
      <c r="AQ166" s="23">
        <f t="shared" si="213"/>
        <v>-2.029947936797913</v>
      </c>
      <c r="AR166" s="44">
        <f t="shared" si="214"/>
        <v>0.17161121853809244</v>
      </c>
      <c r="AS166" s="25"/>
      <c r="AT166" s="20">
        <f t="shared" si="215"/>
        <v>0</v>
      </c>
      <c r="AU166" s="20">
        <f t="shared" si="216"/>
        <v>0</v>
      </c>
      <c r="AV166" s="20">
        <f t="shared" si="217"/>
        <v>0</v>
      </c>
      <c r="AX166" s="18"/>
      <c r="AY166" s="18"/>
      <c r="AZ166" s="18"/>
      <c r="BA166" s="125"/>
      <c r="BB166" s="125"/>
      <c r="BC166" s="126"/>
      <c r="BD166" s="122"/>
      <c r="BE166" s="30" t="s">
        <v>120</v>
      </c>
    </row>
    <row r="167" spans="1:57" x14ac:dyDescent="0.4">
      <c r="A167" s="44">
        <v>1590</v>
      </c>
      <c r="B167" s="44">
        <v>47.06</v>
      </c>
      <c r="C167" s="20">
        <v>195.93</v>
      </c>
      <c r="D167" s="24">
        <f t="shared" si="180"/>
        <v>1301.2182431775418</v>
      </c>
      <c r="E167" s="24">
        <f t="shared" si="181"/>
        <v>-1195.6782431775418</v>
      </c>
      <c r="F167" s="24">
        <f t="shared" si="182"/>
        <v>-794.91849233045082</v>
      </c>
      <c r="G167" s="24">
        <f t="shared" si="183"/>
        <v>-131.27347647038371</v>
      </c>
      <c r="H167" s="20">
        <f t="shared" si="184"/>
        <v>6504549.4715076704</v>
      </c>
      <c r="I167" s="20">
        <f t="shared" si="185"/>
        <v>2213590.0565235284</v>
      </c>
      <c r="J167" s="21">
        <f t="shared" si="186"/>
        <v>805.68488571744808</v>
      </c>
      <c r="K167" s="21">
        <f t="shared" si="187"/>
        <v>189.37723840475485</v>
      </c>
      <c r="L167" s="21">
        <f t="shared" si="188"/>
        <v>693.32385793789786</v>
      </c>
      <c r="M167" s="25"/>
      <c r="N167" s="20">
        <f t="shared" si="189"/>
        <v>10</v>
      </c>
      <c r="O167" s="20">
        <f t="shared" si="190"/>
        <v>1.9198621771937526E-3</v>
      </c>
      <c r="P167" s="20">
        <f t="shared" si="191"/>
        <v>-1.5707963267949561E-3</v>
      </c>
      <c r="Q167" s="22">
        <f t="shared" si="192"/>
        <v>2.2373741609540421E-3</v>
      </c>
      <c r="R167" s="21">
        <f t="shared" si="193"/>
        <v>1.0000004171538035</v>
      </c>
      <c r="S167" s="20">
        <f t="shared" si="194"/>
        <v>6.819345050964289</v>
      </c>
      <c r="T167" s="20">
        <f t="shared" si="195"/>
        <v>-7.0316730066247288</v>
      </c>
      <c r="U167" s="20">
        <f t="shared" si="196"/>
        <v>-2.0129744380993837</v>
      </c>
      <c r="V167" s="25"/>
      <c r="W167" s="44">
        <v>1590</v>
      </c>
      <c r="X167" s="44">
        <v>47.06</v>
      </c>
      <c r="Y167" s="20">
        <v>195.93</v>
      </c>
      <c r="Z167" s="20">
        <f t="shared" si="197"/>
        <v>1301.2182431775418</v>
      </c>
      <c r="AA167" s="20">
        <f t="shared" si="198"/>
        <v>-1195.6782431775418</v>
      </c>
      <c r="AB167" s="20">
        <f t="shared" si="199"/>
        <v>-794.91849233045082</v>
      </c>
      <c r="AC167" s="20">
        <f t="shared" si="200"/>
        <v>-131.27347647038371</v>
      </c>
      <c r="AD167" s="20">
        <f t="shared" si="201"/>
        <v>6504549.4715076704</v>
      </c>
      <c r="AE167" s="20">
        <f t="shared" si="202"/>
        <v>2213590.0565235284</v>
      </c>
      <c r="AF167" s="21">
        <f t="shared" si="203"/>
        <v>805.68488571744808</v>
      </c>
      <c r="AG167" s="21">
        <f t="shared" si="204"/>
        <v>189.37723840475485</v>
      </c>
      <c r="AH167" s="21">
        <f t="shared" si="205"/>
        <v>693.32385793789786</v>
      </c>
      <c r="AI167" s="25"/>
      <c r="AJ167" s="20">
        <f t="shared" si="206"/>
        <v>10</v>
      </c>
      <c r="AK167" s="20">
        <f t="shared" si="207"/>
        <v>1.9198621771937526E-3</v>
      </c>
      <c r="AL167" s="20">
        <f t="shared" si="208"/>
        <v>-1.5707963267949561E-3</v>
      </c>
      <c r="AM167" s="23">
        <f t="shared" si="209"/>
        <v>2.2373741609540421E-3</v>
      </c>
      <c r="AN167" s="44">
        <f t="shared" si="210"/>
        <v>1.0000004171538035</v>
      </c>
      <c r="AO167" s="23">
        <f t="shared" si="211"/>
        <v>6.819345050964289</v>
      </c>
      <c r="AP167" s="23">
        <f t="shared" si="212"/>
        <v>-7.0316730066247288</v>
      </c>
      <c r="AQ167" s="23">
        <f t="shared" si="213"/>
        <v>-2.0129744380993837</v>
      </c>
      <c r="AR167" s="44">
        <f t="shared" si="214"/>
        <v>0.11040677896867056</v>
      </c>
      <c r="AS167" s="25"/>
      <c r="AT167" s="20">
        <f t="shared" si="215"/>
        <v>0</v>
      </c>
      <c r="AU167" s="20">
        <f t="shared" si="216"/>
        <v>0</v>
      </c>
      <c r="AV167" s="20">
        <f t="shared" si="217"/>
        <v>0</v>
      </c>
      <c r="AX167" s="18"/>
      <c r="AY167" s="18"/>
      <c r="AZ167" s="18"/>
      <c r="BA167" s="125"/>
      <c r="BB167" s="125"/>
      <c r="BC167" s="126"/>
      <c r="BD167" s="122"/>
      <c r="BE167" s="30" t="s">
        <v>120</v>
      </c>
    </row>
    <row r="168" spans="1:57" x14ac:dyDescent="0.4">
      <c r="A168" s="44">
        <v>1600</v>
      </c>
      <c r="B168" s="44">
        <v>47.4</v>
      </c>
      <c r="C168" s="20">
        <v>195.97</v>
      </c>
      <c r="D168" s="24">
        <f t="shared" si="180"/>
        <v>1308.0088036736106</v>
      </c>
      <c r="E168" s="24">
        <f t="shared" si="181"/>
        <v>-1202.4688036736106</v>
      </c>
      <c r="F168" s="24">
        <f t="shared" si="182"/>
        <v>-801.97672574592525</v>
      </c>
      <c r="G168" s="24">
        <f t="shared" si="183"/>
        <v>-133.29073539413741</v>
      </c>
      <c r="H168" s="20">
        <f t="shared" si="184"/>
        <v>6504542.4132742546</v>
      </c>
      <c r="I168" s="20">
        <f t="shared" si="185"/>
        <v>2213588.0392646044</v>
      </c>
      <c r="J168" s="21">
        <f t="shared" si="186"/>
        <v>812.97791407889122</v>
      </c>
      <c r="K168" s="21">
        <f t="shared" si="187"/>
        <v>189.43645805862442</v>
      </c>
      <c r="L168" s="21">
        <f t="shared" si="188"/>
        <v>700.02744746577741</v>
      </c>
      <c r="M168" s="25"/>
      <c r="N168" s="20">
        <f t="shared" si="189"/>
        <v>10</v>
      </c>
      <c r="O168" s="20">
        <f t="shared" si="190"/>
        <v>5.9341194567806557E-3</v>
      </c>
      <c r="P168" s="20">
        <f t="shared" si="191"/>
        <v>6.9813170079759297E-4</v>
      </c>
      <c r="Q168" s="22">
        <f t="shared" si="192"/>
        <v>5.9562081313804249E-3</v>
      </c>
      <c r="R168" s="21">
        <f t="shared" si="193"/>
        <v>1.0000029563784303</v>
      </c>
      <c r="S168" s="20">
        <f t="shared" si="194"/>
        <v>6.7905604960688937</v>
      </c>
      <c r="T168" s="20">
        <f t="shared" si="195"/>
        <v>-7.0582334154744473</v>
      </c>
      <c r="U168" s="20">
        <f t="shared" si="196"/>
        <v>-2.0172589237537037</v>
      </c>
      <c r="V168" s="25"/>
      <c r="W168" s="44">
        <v>1600</v>
      </c>
      <c r="X168" s="44">
        <v>47.4</v>
      </c>
      <c r="Y168" s="20">
        <v>195.97</v>
      </c>
      <c r="Z168" s="20">
        <f t="shared" si="197"/>
        <v>1308.0088036736106</v>
      </c>
      <c r="AA168" s="20">
        <f t="shared" si="198"/>
        <v>-1202.4688036736106</v>
      </c>
      <c r="AB168" s="20">
        <f t="shared" si="199"/>
        <v>-801.97672574592525</v>
      </c>
      <c r="AC168" s="20">
        <f t="shared" si="200"/>
        <v>-133.29073539413741</v>
      </c>
      <c r="AD168" s="20">
        <f t="shared" si="201"/>
        <v>6504542.4132742546</v>
      </c>
      <c r="AE168" s="20">
        <f t="shared" si="202"/>
        <v>2213588.0392646044</v>
      </c>
      <c r="AF168" s="21">
        <f t="shared" si="203"/>
        <v>812.97791407889122</v>
      </c>
      <c r="AG168" s="21">
        <f t="shared" si="204"/>
        <v>189.43645805862442</v>
      </c>
      <c r="AH168" s="21">
        <f t="shared" si="205"/>
        <v>700.02744746577741</v>
      </c>
      <c r="AI168" s="25"/>
      <c r="AJ168" s="20">
        <f t="shared" si="206"/>
        <v>10</v>
      </c>
      <c r="AK168" s="20">
        <f t="shared" si="207"/>
        <v>5.9341194567806557E-3</v>
      </c>
      <c r="AL168" s="20">
        <f t="shared" si="208"/>
        <v>6.9813170079759297E-4</v>
      </c>
      <c r="AM168" s="23">
        <f t="shared" si="209"/>
        <v>5.9562081313804249E-3</v>
      </c>
      <c r="AN168" s="44">
        <f t="shared" si="210"/>
        <v>1.0000029563784303</v>
      </c>
      <c r="AO168" s="23">
        <f t="shared" si="211"/>
        <v>6.7905604960688937</v>
      </c>
      <c r="AP168" s="23">
        <f t="shared" si="212"/>
        <v>-7.0582334154744473</v>
      </c>
      <c r="AQ168" s="23">
        <f t="shared" si="213"/>
        <v>-2.0172589237537037</v>
      </c>
      <c r="AR168" s="44">
        <f t="shared" si="214"/>
        <v>0.33995824362557153</v>
      </c>
      <c r="AS168" s="25"/>
      <c r="AT168" s="20">
        <f t="shared" si="215"/>
        <v>0</v>
      </c>
      <c r="AU168" s="20">
        <f t="shared" si="216"/>
        <v>0</v>
      </c>
      <c r="AV168" s="20">
        <f t="shared" si="217"/>
        <v>0</v>
      </c>
      <c r="AX168" s="18"/>
      <c r="AY168" s="18"/>
      <c r="AZ168" s="18"/>
      <c r="BA168" s="125"/>
      <c r="BB168" s="125"/>
      <c r="BC168" s="126"/>
      <c r="BD168" s="122"/>
      <c r="BE168" s="30" t="s">
        <v>120</v>
      </c>
    </row>
    <row r="169" spans="1:57" x14ac:dyDescent="0.4">
      <c r="A169" s="44">
        <v>1610</v>
      </c>
      <c r="B169" s="44">
        <v>47.8</v>
      </c>
      <c r="C169" s="20">
        <v>195.74</v>
      </c>
      <c r="D169" s="24">
        <f t="shared" si="180"/>
        <v>1314.7518187935752</v>
      </c>
      <c r="E169" s="24">
        <f t="shared" si="181"/>
        <v>-1209.2118187935753</v>
      </c>
      <c r="F169" s="24">
        <f t="shared" si="182"/>
        <v>-809.08033190560093</v>
      </c>
      <c r="G169" s="24">
        <f t="shared" si="183"/>
        <v>-135.30817120167012</v>
      </c>
      <c r="H169" s="20">
        <f t="shared" si="184"/>
        <v>6504535.3096680949</v>
      </c>
      <c r="I169" s="20">
        <f t="shared" si="185"/>
        <v>2213586.0218287967</v>
      </c>
      <c r="J169" s="21">
        <f t="shared" si="186"/>
        <v>820.31657588422399</v>
      </c>
      <c r="K169" s="21">
        <f t="shared" si="187"/>
        <v>189.49411403378386</v>
      </c>
      <c r="L169" s="21">
        <f t="shared" si="188"/>
        <v>706.76590823092272</v>
      </c>
      <c r="M169" s="25"/>
      <c r="N169" s="20">
        <f t="shared" si="189"/>
        <v>10</v>
      </c>
      <c r="O169" s="20">
        <f t="shared" si="190"/>
        <v>6.9813170079772932E-3</v>
      </c>
      <c r="P169" s="20">
        <f t="shared" si="191"/>
        <v>-4.0142572795867793E-3</v>
      </c>
      <c r="Q169" s="22">
        <f t="shared" si="192"/>
        <v>7.5845913625143258E-3</v>
      </c>
      <c r="R169" s="21">
        <f t="shared" si="193"/>
        <v>1.0000047938630887</v>
      </c>
      <c r="S169" s="20">
        <f t="shared" si="194"/>
        <v>6.7430151199645847</v>
      </c>
      <c r="T169" s="20">
        <f t="shared" si="195"/>
        <v>-7.1036061596756568</v>
      </c>
      <c r="U169" s="20">
        <f t="shared" si="196"/>
        <v>-2.0174358075327201</v>
      </c>
      <c r="V169" s="25"/>
      <c r="W169" s="44">
        <v>1610</v>
      </c>
      <c r="X169" s="44">
        <v>47.8</v>
      </c>
      <c r="Y169" s="20">
        <v>195.74</v>
      </c>
      <c r="Z169" s="20">
        <f t="shared" si="197"/>
        <v>1314.7518187935752</v>
      </c>
      <c r="AA169" s="20">
        <f t="shared" si="198"/>
        <v>-1209.2118187935753</v>
      </c>
      <c r="AB169" s="20">
        <f t="shared" si="199"/>
        <v>-809.08033190560093</v>
      </c>
      <c r="AC169" s="20">
        <f t="shared" si="200"/>
        <v>-135.30817120167012</v>
      </c>
      <c r="AD169" s="20">
        <f t="shared" si="201"/>
        <v>6504535.3096680949</v>
      </c>
      <c r="AE169" s="20">
        <f t="shared" si="202"/>
        <v>2213586.0218287967</v>
      </c>
      <c r="AF169" s="21">
        <f t="shared" si="203"/>
        <v>820.31657588422399</v>
      </c>
      <c r="AG169" s="21">
        <f t="shared" si="204"/>
        <v>189.49411403378386</v>
      </c>
      <c r="AH169" s="21">
        <f t="shared" si="205"/>
        <v>706.76590823092272</v>
      </c>
      <c r="AI169" s="25"/>
      <c r="AJ169" s="20">
        <f t="shared" si="206"/>
        <v>10</v>
      </c>
      <c r="AK169" s="20">
        <f t="shared" si="207"/>
        <v>6.9813170079772932E-3</v>
      </c>
      <c r="AL169" s="20">
        <f t="shared" si="208"/>
        <v>-4.0142572795867793E-3</v>
      </c>
      <c r="AM169" s="23">
        <f t="shared" si="209"/>
        <v>7.5845913625143258E-3</v>
      </c>
      <c r="AN169" s="44">
        <f t="shared" si="210"/>
        <v>1.0000047938630887</v>
      </c>
      <c r="AO169" s="23">
        <f t="shared" si="211"/>
        <v>6.7430151199645847</v>
      </c>
      <c r="AP169" s="23">
        <f t="shared" si="212"/>
        <v>-7.1036061596756568</v>
      </c>
      <c r="AQ169" s="23">
        <f t="shared" si="213"/>
        <v>-2.0174358075327201</v>
      </c>
      <c r="AR169" s="44">
        <f t="shared" si="214"/>
        <v>0.41143231508819506</v>
      </c>
      <c r="AS169" s="25"/>
      <c r="AT169" s="20">
        <f t="shared" si="215"/>
        <v>0</v>
      </c>
      <c r="AU169" s="20">
        <f t="shared" si="216"/>
        <v>0</v>
      </c>
      <c r="AV169" s="20">
        <f t="shared" si="217"/>
        <v>0</v>
      </c>
      <c r="AX169" s="18"/>
      <c r="AY169" s="18"/>
      <c r="AZ169" s="18"/>
      <c r="BA169" s="125"/>
      <c r="BB169" s="125"/>
      <c r="BC169" s="126"/>
      <c r="BD169" s="122"/>
      <c r="BE169" s="30" t="s">
        <v>120</v>
      </c>
    </row>
    <row r="170" spans="1:57" x14ac:dyDescent="0.4">
      <c r="A170" s="44">
        <v>1620</v>
      </c>
      <c r="B170" s="44">
        <v>48.03</v>
      </c>
      <c r="C170" s="20">
        <v>195.71</v>
      </c>
      <c r="D170" s="24">
        <f t="shared" si="180"/>
        <v>1321.4541378494391</v>
      </c>
      <c r="E170" s="24">
        <f t="shared" si="181"/>
        <v>-1215.9141378494392</v>
      </c>
      <c r="F170" s="24">
        <f t="shared" si="182"/>
        <v>-816.22408058483711</v>
      </c>
      <c r="G170" s="24">
        <f t="shared" si="183"/>
        <v>-137.3195484754641</v>
      </c>
      <c r="H170" s="20">
        <f t="shared" si="184"/>
        <v>6504528.1659194157</v>
      </c>
      <c r="I170" s="20">
        <f t="shared" si="185"/>
        <v>2213584.0104515231</v>
      </c>
      <c r="J170" s="21">
        <f t="shared" si="186"/>
        <v>827.69463458455982</v>
      </c>
      <c r="K170" s="21">
        <f t="shared" si="187"/>
        <v>189.5498728635192</v>
      </c>
      <c r="L170" s="21">
        <f t="shared" si="188"/>
        <v>713.53122559968972</v>
      </c>
      <c r="M170" s="25"/>
      <c r="N170" s="20">
        <f t="shared" si="189"/>
        <v>10</v>
      </c>
      <c r="O170" s="20">
        <f t="shared" si="190"/>
        <v>4.0142572795870274E-3</v>
      </c>
      <c r="P170" s="20">
        <f t="shared" si="191"/>
        <v>-5.2359877559831865E-4</v>
      </c>
      <c r="Q170" s="22">
        <f t="shared" si="192"/>
        <v>4.0330215258894686E-3</v>
      </c>
      <c r="R170" s="21">
        <f t="shared" si="193"/>
        <v>1.000001355440757</v>
      </c>
      <c r="S170" s="20">
        <f t="shared" si="194"/>
        <v>6.7023190558638026</v>
      </c>
      <c r="T170" s="20">
        <f t="shared" si="195"/>
        <v>-7.1437486792361504</v>
      </c>
      <c r="U170" s="20">
        <f t="shared" si="196"/>
        <v>-2.0113772737939883</v>
      </c>
      <c r="V170" s="25"/>
      <c r="W170" s="44">
        <v>1620</v>
      </c>
      <c r="X170" s="44">
        <v>48.03</v>
      </c>
      <c r="Y170" s="20">
        <v>195.71</v>
      </c>
      <c r="Z170" s="20">
        <f t="shared" si="197"/>
        <v>1321.4541378494391</v>
      </c>
      <c r="AA170" s="20">
        <f t="shared" si="198"/>
        <v>-1215.9141378494392</v>
      </c>
      <c r="AB170" s="20">
        <f t="shared" si="199"/>
        <v>-816.22408058483711</v>
      </c>
      <c r="AC170" s="20">
        <f t="shared" si="200"/>
        <v>-137.3195484754641</v>
      </c>
      <c r="AD170" s="20">
        <f t="shared" si="201"/>
        <v>6504528.1659194157</v>
      </c>
      <c r="AE170" s="20">
        <f t="shared" si="202"/>
        <v>2213584.0104515231</v>
      </c>
      <c r="AF170" s="21">
        <f t="shared" si="203"/>
        <v>827.69463458455982</v>
      </c>
      <c r="AG170" s="21">
        <f t="shared" si="204"/>
        <v>189.5498728635192</v>
      </c>
      <c r="AH170" s="21">
        <f t="shared" si="205"/>
        <v>713.53122559968972</v>
      </c>
      <c r="AI170" s="25"/>
      <c r="AJ170" s="20">
        <f t="shared" si="206"/>
        <v>10</v>
      </c>
      <c r="AK170" s="20">
        <f t="shared" si="207"/>
        <v>4.0142572795870274E-3</v>
      </c>
      <c r="AL170" s="20">
        <f t="shared" si="208"/>
        <v>-5.2359877559831865E-4</v>
      </c>
      <c r="AM170" s="23">
        <f t="shared" si="209"/>
        <v>4.0330215258894686E-3</v>
      </c>
      <c r="AN170" s="44">
        <f t="shared" si="210"/>
        <v>1.000001355440757</v>
      </c>
      <c r="AO170" s="23">
        <f t="shared" si="211"/>
        <v>6.7023190558638026</v>
      </c>
      <c r="AP170" s="23">
        <f t="shared" si="212"/>
        <v>-7.1437486792361504</v>
      </c>
      <c r="AQ170" s="23">
        <f t="shared" si="213"/>
        <v>-2.0113772737939883</v>
      </c>
      <c r="AR170" s="44">
        <f t="shared" si="214"/>
        <v>0.23097021435847703</v>
      </c>
      <c r="AS170" s="25"/>
      <c r="AT170" s="20">
        <f t="shared" si="215"/>
        <v>0</v>
      </c>
      <c r="AU170" s="20">
        <f t="shared" si="216"/>
        <v>0</v>
      </c>
      <c r="AV170" s="20">
        <f t="shared" si="217"/>
        <v>0</v>
      </c>
      <c r="AX170" s="18"/>
      <c r="AY170" s="18"/>
      <c r="AZ170" s="18"/>
      <c r="BA170" s="125"/>
      <c r="BB170" s="125"/>
      <c r="BC170" s="126"/>
      <c r="BD170" s="122"/>
      <c r="BE170" s="30" t="s">
        <v>120</v>
      </c>
    </row>
    <row r="171" spans="1:57" x14ac:dyDescent="0.4">
      <c r="A171" s="44">
        <v>1630</v>
      </c>
      <c r="B171" s="44">
        <v>48.13</v>
      </c>
      <c r="C171" s="20">
        <v>195.74</v>
      </c>
      <c r="D171" s="24">
        <f t="shared" si="180"/>
        <v>1328.1350603711958</v>
      </c>
      <c r="E171" s="24">
        <f t="shared" si="181"/>
        <v>-1222.5950603711958</v>
      </c>
      <c r="F171" s="24">
        <f t="shared" si="182"/>
        <v>-823.38638106271867</v>
      </c>
      <c r="G171" s="24">
        <f t="shared" si="183"/>
        <v>-139.33615440453107</v>
      </c>
      <c r="H171" s="20">
        <f t="shared" si="184"/>
        <v>6504521.0036189379</v>
      </c>
      <c r="I171" s="20">
        <f t="shared" si="185"/>
        <v>2213581.9938455941</v>
      </c>
      <c r="J171" s="21">
        <f t="shared" si="186"/>
        <v>835.09262746344723</v>
      </c>
      <c r="K171" s="21">
        <f t="shared" si="187"/>
        <v>189.60478769644749</v>
      </c>
      <c r="L171" s="21">
        <f t="shared" si="188"/>
        <v>720.31411538554403</v>
      </c>
      <c r="M171" s="25"/>
      <c r="N171" s="20">
        <f t="shared" si="189"/>
        <v>10</v>
      </c>
      <c r="O171" s="20">
        <f t="shared" si="190"/>
        <v>1.7453292519943543E-3</v>
      </c>
      <c r="P171" s="20">
        <f t="shared" si="191"/>
        <v>5.2359877559831865E-4</v>
      </c>
      <c r="Q171" s="22">
        <f t="shared" si="192"/>
        <v>1.7882843955989713E-3</v>
      </c>
      <c r="R171" s="21">
        <f t="shared" si="193"/>
        <v>1.0000002664968417</v>
      </c>
      <c r="S171" s="20">
        <f t="shared" si="194"/>
        <v>6.680922521756739</v>
      </c>
      <c r="T171" s="20">
        <f t="shared" si="195"/>
        <v>-7.1623004778815798</v>
      </c>
      <c r="U171" s="20">
        <f t="shared" si="196"/>
        <v>-2.0166059290669596</v>
      </c>
      <c r="V171" s="25"/>
      <c r="W171" s="44">
        <v>1630</v>
      </c>
      <c r="X171" s="44">
        <v>48.13</v>
      </c>
      <c r="Y171" s="20">
        <v>195.74</v>
      </c>
      <c r="Z171" s="20">
        <f t="shared" si="197"/>
        <v>1328.1350603711958</v>
      </c>
      <c r="AA171" s="20">
        <f t="shared" si="198"/>
        <v>-1222.5950603711958</v>
      </c>
      <c r="AB171" s="20">
        <f t="shared" si="199"/>
        <v>-823.38638106271867</v>
      </c>
      <c r="AC171" s="20">
        <f t="shared" si="200"/>
        <v>-139.33615440453107</v>
      </c>
      <c r="AD171" s="20">
        <f t="shared" si="201"/>
        <v>6504521.0036189379</v>
      </c>
      <c r="AE171" s="20">
        <f t="shared" si="202"/>
        <v>2213581.9938455941</v>
      </c>
      <c r="AF171" s="21">
        <f t="shared" si="203"/>
        <v>835.09262746344723</v>
      </c>
      <c r="AG171" s="21">
        <f t="shared" si="204"/>
        <v>189.60478769644749</v>
      </c>
      <c r="AH171" s="21">
        <f t="shared" si="205"/>
        <v>720.31411538554403</v>
      </c>
      <c r="AI171" s="25"/>
      <c r="AJ171" s="20">
        <f t="shared" si="206"/>
        <v>10</v>
      </c>
      <c r="AK171" s="20">
        <f t="shared" si="207"/>
        <v>1.7453292519943543E-3</v>
      </c>
      <c r="AL171" s="20">
        <f t="shared" si="208"/>
        <v>5.2359877559831865E-4</v>
      </c>
      <c r="AM171" s="23">
        <f t="shared" si="209"/>
        <v>1.7882843955989713E-3</v>
      </c>
      <c r="AN171" s="44">
        <f t="shared" si="210"/>
        <v>1.0000002664968417</v>
      </c>
      <c r="AO171" s="23">
        <f t="shared" si="211"/>
        <v>6.680922521756739</v>
      </c>
      <c r="AP171" s="23">
        <f t="shared" si="212"/>
        <v>-7.1623004778815798</v>
      </c>
      <c r="AQ171" s="23">
        <f t="shared" si="213"/>
        <v>-2.0166059290669596</v>
      </c>
      <c r="AR171" s="44">
        <f t="shared" si="214"/>
        <v>0.10295364761914014</v>
      </c>
      <c r="AS171" s="25"/>
      <c r="AT171" s="20">
        <f t="shared" si="215"/>
        <v>0</v>
      </c>
      <c r="AU171" s="20">
        <f t="shared" si="216"/>
        <v>0</v>
      </c>
      <c r="AV171" s="20">
        <f t="shared" si="217"/>
        <v>0</v>
      </c>
      <c r="AX171" s="18"/>
      <c r="AY171" s="18"/>
      <c r="AZ171" s="18"/>
      <c r="BA171" s="125"/>
      <c r="BB171" s="125"/>
      <c r="BC171" s="126"/>
      <c r="BD171" s="122"/>
      <c r="BE171" s="30" t="s">
        <v>120</v>
      </c>
    </row>
    <row r="172" spans="1:57" x14ac:dyDescent="0.4">
      <c r="A172" s="44">
        <v>1640</v>
      </c>
      <c r="B172" s="44">
        <v>48.37</v>
      </c>
      <c r="C172" s="20">
        <v>195.21</v>
      </c>
      <c r="D172" s="24">
        <f t="shared" si="180"/>
        <v>1334.7938985911603</v>
      </c>
      <c r="E172" s="24">
        <f t="shared" si="181"/>
        <v>-1229.2538985911604</v>
      </c>
      <c r="F172" s="24">
        <f t="shared" si="182"/>
        <v>-830.5764499671734</v>
      </c>
      <c r="G172" s="24">
        <f t="shared" si="183"/>
        <v>-141.32669192188811</v>
      </c>
      <c r="H172" s="20">
        <f t="shared" si="184"/>
        <v>6504513.8135500336</v>
      </c>
      <c r="I172" s="20">
        <f t="shared" si="185"/>
        <v>2213580.0033080769</v>
      </c>
      <c r="J172" s="21">
        <f t="shared" si="186"/>
        <v>842.51437559821898</v>
      </c>
      <c r="K172" s="21">
        <f t="shared" si="187"/>
        <v>189.65667354875836</v>
      </c>
      <c r="L172" s="21">
        <f t="shared" si="188"/>
        <v>727.10152056821744</v>
      </c>
      <c r="M172" s="25"/>
      <c r="N172" s="20">
        <f t="shared" si="189"/>
        <v>10</v>
      </c>
      <c r="O172" s="20">
        <f t="shared" si="190"/>
        <v>4.188790204786302E-3</v>
      </c>
      <c r="P172" s="20">
        <f t="shared" si="191"/>
        <v>-9.2502450355699661E-3</v>
      </c>
      <c r="Q172" s="22">
        <f t="shared" si="192"/>
        <v>8.072937812263481E-3</v>
      </c>
      <c r="R172" s="21">
        <f t="shared" si="193"/>
        <v>1.0000054310624724</v>
      </c>
      <c r="S172" s="20">
        <f t="shared" si="194"/>
        <v>6.6588382199644798</v>
      </c>
      <c r="T172" s="20">
        <f t="shared" si="195"/>
        <v>-7.1900689044547086</v>
      </c>
      <c r="U172" s="20">
        <f t="shared" si="196"/>
        <v>-1.9905375173570514</v>
      </c>
      <c r="V172" s="25"/>
      <c r="W172" s="44">
        <v>1640</v>
      </c>
      <c r="X172" s="44">
        <v>48.37</v>
      </c>
      <c r="Y172" s="20">
        <v>195.21</v>
      </c>
      <c r="Z172" s="20">
        <f t="shared" si="197"/>
        <v>1334.7938985911603</v>
      </c>
      <c r="AA172" s="20">
        <f t="shared" si="198"/>
        <v>-1229.2538985911604</v>
      </c>
      <c r="AB172" s="20">
        <f t="shared" si="199"/>
        <v>-830.5764499671734</v>
      </c>
      <c r="AC172" s="20">
        <f t="shared" si="200"/>
        <v>-141.32669192188811</v>
      </c>
      <c r="AD172" s="20">
        <f t="shared" si="201"/>
        <v>6504513.8135500336</v>
      </c>
      <c r="AE172" s="20">
        <f t="shared" si="202"/>
        <v>2213580.0033080769</v>
      </c>
      <c r="AF172" s="21">
        <f t="shared" si="203"/>
        <v>842.51437559821898</v>
      </c>
      <c r="AG172" s="21">
        <f t="shared" si="204"/>
        <v>189.65667354875836</v>
      </c>
      <c r="AH172" s="21">
        <f t="shared" si="205"/>
        <v>727.10152056821744</v>
      </c>
      <c r="AI172" s="25"/>
      <c r="AJ172" s="20">
        <f t="shared" si="206"/>
        <v>10</v>
      </c>
      <c r="AK172" s="20">
        <f t="shared" si="207"/>
        <v>4.188790204786302E-3</v>
      </c>
      <c r="AL172" s="20">
        <f t="shared" si="208"/>
        <v>-9.2502450355699661E-3</v>
      </c>
      <c r="AM172" s="23">
        <f t="shared" si="209"/>
        <v>8.072937812263481E-3</v>
      </c>
      <c r="AN172" s="44">
        <f t="shared" si="210"/>
        <v>1.0000054310624724</v>
      </c>
      <c r="AO172" s="23">
        <f t="shared" si="211"/>
        <v>6.6588382199644798</v>
      </c>
      <c r="AP172" s="23">
        <f t="shared" si="212"/>
        <v>-7.1900689044547086</v>
      </c>
      <c r="AQ172" s="23">
        <f t="shared" si="213"/>
        <v>-1.9905375173570514</v>
      </c>
      <c r="AR172" s="44">
        <f t="shared" si="214"/>
        <v>0.53751539152965688</v>
      </c>
      <c r="AS172" s="25"/>
      <c r="AT172" s="20">
        <f t="shared" si="215"/>
        <v>0</v>
      </c>
      <c r="AU172" s="20">
        <f t="shared" si="216"/>
        <v>0</v>
      </c>
      <c r="AV172" s="20">
        <f t="shared" si="217"/>
        <v>0</v>
      </c>
      <c r="AX172" s="18"/>
      <c r="AY172" s="18"/>
      <c r="AZ172" s="18"/>
      <c r="BA172" s="125"/>
      <c r="BB172" s="125"/>
      <c r="BC172" s="126"/>
      <c r="BD172" s="122"/>
      <c r="BE172" s="30" t="s">
        <v>120</v>
      </c>
    </row>
    <row r="173" spans="1:57" x14ac:dyDescent="0.4">
      <c r="A173" s="44">
        <v>1650</v>
      </c>
      <c r="B173" s="44">
        <v>48.43</v>
      </c>
      <c r="C173" s="20">
        <v>195.16</v>
      </c>
      <c r="D173" s="24">
        <f t="shared" si="180"/>
        <v>1341.433160649932</v>
      </c>
      <c r="E173" s="24">
        <f t="shared" si="181"/>
        <v>-1235.893160649932</v>
      </c>
      <c r="F173" s="24">
        <f t="shared" si="182"/>
        <v>-837.79333757103279</v>
      </c>
      <c r="G173" s="24">
        <f t="shared" si="183"/>
        <v>-143.28544661323932</v>
      </c>
      <c r="H173" s="20">
        <f t="shared" si="184"/>
        <v>6504506.5966624301</v>
      </c>
      <c r="I173" s="20">
        <f t="shared" si="185"/>
        <v>2213578.0445533856</v>
      </c>
      <c r="J173" s="21">
        <f t="shared" si="186"/>
        <v>849.95787877374596</v>
      </c>
      <c r="K173" s="21">
        <f t="shared" si="187"/>
        <v>189.70523656430817</v>
      </c>
      <c r="L173" s="21">
        <f t="shared" si="188"/>
        <v>733.88904045978404</v>
      </c>
      <c r="M173" s="25"/>
      <c r="N173" s="20">
        <f t="shared" si="189"/>
        <v>10</v>
      </c>
      <c r="O173" s="20">
        <f t="shared" si="190"/>
        <v>1.0471975511966373E-3</v>
      </c>
      <c r="P173" s="20">
        <f t="shared" si="191"/>
        <v>-8.726646259973632E-4</v>
      </c>
      <c r="Q173" s="22">
        <f t="shared" si="192"/>
        <v>1.2338878523689978E-3</v>
      </c>
      <c r="R173" s="21">
        <f t="shared" si="193"/>
        <v>1.0000001268732885</v>
      </c>
      <c r="S173" s="20">
        <f t="shared" si="194"/>
        <v>6.6392620587716369</v>
      </c>
      <c r="T173" s="20">
        <f t="shared" si="195"/>
        <v>-7.216887603859349</v>
      </c>
      <c r="U173" s="20">
        <f t="shared" si="196"/>
        <v>-1.9587546913512002</v>
      </c>
      <c r="V173" s="25"/>
      <c r="W173" s="44">
        <v>1650</v>
      </c>
      <c r="X173" s="44">
        <v>48.43</v>
      </c>
      <c r="Y173" s="20">
        <v>195.16</v>
      </c>
      <c r="Z173" s="20">
        <f t="shared" si="197"/>
        <v>1341.433160649932</v>
      </c>
      <c r="AA173" s="20">
        <f t="shared" si="198"/>
        <v>-1235.893160649932</v>
      </c>
      <c r="AB173" s="20">
        <f t="shared" si="199"/>
        <v>-837.79333757103279</v>
      </c>
      <c r="AC173" s="20">
        <f t="shared" si="200"/>
        <v>-143.28544661323932</v>
      </c>
      <c r="AD173" s="20">
        <f t="shared" si="201"/>
        <v>6504506.5966624301</v>
      </c>
      <c r="AE173" s="20">
        <f t="shared" si="202"/>
        <v>2213578.0445533856</v>
      </c>
      <c r="AF173" s="21">
        <f t="shared" si="203"/>
        <v>849.95787877374596</v>
      </c>
      <c r="AG173" s="21">
        <f t="shared" si="204"/>
        <v>189.70523656430817</v>
      </c>
      <c r="AH173" s="21">
        <f t="shared" si="205"/>
        <v>733.88904045978404</v>
      </c>
      <c r="AI173" s="25"/>
      <c r="AJ173" s="20">
        <f t="shared" si="206"/>
        <v>10</v>
      </c>
      <c r="AK173" s="20">
        <f t="shared" si="207"/>
        <v>1.0471975511966373E-3</v>
      </c>
      <c r="AL173" s="20">
        <f t="shared" si="208"/>
        <v>-8.726646259973632E-4</v>
      </c>
      <c r="AM173" s="23">
        <f t="shared" si="209"/>
        <v>1.2338878523689978E-3</v>
      </c>
      <c r="AN173" s="44">
        <f t="shared" si="210"/>
        <v>1.0000001268732885</v>
      </c>
      <c r="AO173" s="23">
        <f t="shared" si="211"/>
        <v>6.6392620587716369</v>
      </c>
      <c r="AP173" s="23">
        <f t="shared" si="212"/>
        <v>-7.216887603859349</v>
      </c>
      <c r="AQ173" s="23">
        <f t="shared" si="213"/>
        <v>-1.9587546913512002</v>
      </c>
      <c r="AR173" s="44">
        <f t="shared" si="214"/>
        <v>7.6737683045472391E-2</v>
      </c>
      <c r="AS173" s="25"/>
      <c r="AT173" s="20">
        <f t="shared" si="215"/>
        <v>0</v>
      </c>
      <c r="AU173" s="20">
        <f t="shared" si="216"/>
        <v>0</v>
      </c>
      <c r="AV173" s="20">
        <f t="shared" si="217"/>
        <v>0</v>
      </c>
      <c r="AX173" s="18"/>
      <c r="AY173" s="18"/>
      <c r="AZ173" s="18"/>
      <c r="BA173" s="125"/>
      <c r="BB173" s="125"/>
      <c r="BC173" s="126"/>
      <c r="BD173" s="122"/>
      <c r="BE173" s="30" t="s">
        <v>120</v>
      </c>
    </row>
    <row r="174" spans="1:57" x14ac:dyDescent="0.4">
      <c r="A174" s="44">
        <v>1660</v>
      </c>
      <c r="B174" s="44">
        <v>48.66</v>
      </c>
      <c r="C174" s="20">
        <v>195.05</v>
      </c>
      <c r="D174" s="24">
        <f t="shared" si="180"/>
        <v>1348.0534735016945</v>
      </c>
      <c r="E174" s="24">
        <f t="shared" si="181"/>
        <v>-1242.5134735016945</v>
      </c>
      <c r="F174" s="24">
        <f t="shared" si="182"/>
        <v>-845.0291483321015</v>
      </c>
      <c r="G174" s="24">
        <f t="shared" si="183"/>
        <v>-145.23848241323557</v>
      </c>
      <c r="H174" s="20">
        <f t="shared" si="184"/>
        <v>6504499.3608516688</v>
      </c>
      <c r="I174" s="20">
        <f t="shared" si="185"/>
        <v>2213576.0915175858</v>
      </c>
      <c r="J174" s="21">
        <f t="shared" si="186"/>
        <v>857.41966288660331</v>
      </c>
      <c r="K174" s="21">
        <f t="shared" si="187"/>
        <v>189.75236550784408</v>
      </c>
      <c r="L174" s="21">
        <f t="shared" si="188"/>
        <v>740.68738029827318</v>
      </c>
      <c r="M174" s="25"/>
      <c r="N174" s="20">
        <f t="shared" si="189"/>
        <v>10</v>
      </c>
      <c r="O174" s="20">
        <f t="shared" si="190"/>
        <v>4.0142572795869034E-3</v>
      </c>
      <c r="P174" s="20">
        <f t="shared" si="191"/>
        <v>-1.9198621771935045E-3</v>
      </c>
      <c r="Q174" s="22">
        <f t="shared" si="192"/>
        <v>4.2643472742234234E-3</v>
      </c>
      <c r="R174" s="21">
        <f t="shared" si="193"/>
        <v>1.0000015153908954</v>
      </c>
      <c r="S174" s="20">
        <f t="shared" si="194"/>
        <v>6.6203128517625691</v>
      </c>
      <c r="T174" s="20">
        <f t="shared" si="195"/>
        <v>-7.2358107610687421</v>
      </c>
      <c r="U174" s="20">
        <f t="shared" si="196"/>
        <v>-1.9530357999962684</v>
      </c>
      <c r="V174" s="25"/>
      <c r="W174" s="44">
        <v>1660</v>
      </c>
      <c r="X174" s="44">
        <v>48.66</v>
      </c>
      <c r="Y174" s="20">
        <v>195.05</v>
      </c>
      <c r="Z174" s="20">
        <f t="shared" si="197"/>
        <v>1348.0534735016945</v>
      </c>
      <c r="AA174" s="20">
        <f t="shared" si="198"/>
        <v>-1242.5134735016945</v>
      </c>
      <c r="AB174" s="20">
        <f t="shared" si="199"/>
        <v>-845.0291483321015</v>
      </c>
      <c r="AC174" s="20">
        <f t="shared" si="200"/>
        <v>-145.23848241323557</v>
      </c>
      <c r="AD174" s="20">
        <f t="shared" si="201"/>
        <v>6504499.3608516688</v>
      </c>
      <c r="AE174" s="20">
        <f t="shared" si="202"/>
        <v>2213576.0915175858</v>
      </c>
      <c r="AF174" s="21">
        <f t="shared" si="203"/>
        <v>857.41966288660331</v>
      </c>
      <c r="AG174" s="21">
        <f t="shared" si="204"/>
        <v>189.75236550784408</v>
      </c>
      <c r="AH174" s="21">
        <f t="shared" si="205"/>
        <v>740.68738029827318</v>
      </c>
      <c r="AI174" s="25"/>
      <c r="AJ174" s="20">
        <f t="shared" si="206"/>
        <v>10</v>
      </c>
      <c r="AK174" s="20">
        <f t="shared" si="207"/>
        <v>4.0142572795869034E-3</v>
      </c>
      <c r="AL174" s="20">
        <f t="shared" si="208"/>
        <v>-1.9198621771935045E-3</v>
      </c>
      <c r="AM174" s="23">
        <f t="shared" si="209"/>
        <v>4.2643472742234234E-3</v>
      </c>
      <c r="AN174" s="44">
        <f t="shared" si="210"/>
        <v>1.0000015153908954</v>
      </c>
      <c r="AO174" s="23">
        <f t="shared" si="211"/>
        <v>6.6203128517625691</v>
      </c>
      <c r="AP174" s="23">
        <f t="shared" si="212"/>
        <v>-7.2358107610687421</v>
      </c>
      <c r="AQ174" s="23">
        <f t="shared" si="213"/>
        <v>-1.9530357999962684</v>
      </c>
      <c r="AR174" s="44">
        <f t="shared" si="214"/>
        <v>0.25433585581968543</v>
      </c>
      <c r="AS174" s="25"/>
      <c r="AT174" s="20">
        <f t="shared" si="215"/>
        <v>0</v>
      </c>
      <c r="AU174" s="20">
        <f t="shared" si="216"/>
        <v>0</v>
      </c>
      <c r="AV174" s="20">
        <f t="shared" si="217"/>
        <v>0</v>
      </c>
      <c r="AX174" s="18"/>
      <c r="AY174" s="18"/>
      <c r="AZ174" s="18"/>
      <c r="BA174" s="125"/>
      <c r="BB174" s="125"/>
      <c r="BC174" s="126"/>
      <c r="BD174" s="122"/>
      <c r="BE174" s="30" t="s">
        <v>120</v>
      </c>
    </row>
    <row r="175" spans="1:57" x14ac:dyDescent="0.4">
      <c r="A175" s="44">
        <v>1670</v>
      </c>
      <c r="B175" s="44">
        <v>48.69</v>
      </c>
      <c r="C175" s="20">
        <v>195.22</v>
      </c>
      <c r="D175" s="24">
        <f t="shared" si="180"/>
        <v>1354.6567702176872</v>
      </c>
      <c r="E175" s="24">
        <f t="shared" si="181"/>
        <v>-1249.1167702176872</v>
      </c>
      <c r="F175" s="24">
        <f t="shared" si="182"/>
        <v>-852.27841473266699</v>
      </c>
      <c r="G175" s="24">
        <f t="shared" si="183"/>
        <v>-147.19923876627018</v>
      </c>
      <c r="H175" s="20">
        <f t="shared" si="184"/>
        <v>6504492.1115852678</v>
      </c>
      <c r="I175" s="20">
        <f t="shared" si="185"/>
        <v>2213574.1307612327</v>
      </c>
      <c r="J175" s="21">
        <f t="shared" si="186"/>
        <v>864.8965904156388</v>
      </c>
      <c r="K175" s="21">
        <f t="shared" si="187"/>
        <v>189.79903350067846</v>
      </c>
      <c r="L175" s="21">
        <f t="shared" si="188"/>
        <v>747.50099043046009</v>
      </c>
      <c r="M175" s="25"/>
      <c r="N175" s="20">
        <f t="shared" si="189"/>
        <v>10</v>
      </c>
      <c r="O175" s="20">
        <f t="shared" si="190"/>
        <v>5.2359877559831865E-4</v>
      </c>
      <c r="P175" s="20">
        <f t="shared" si="191"/>
        <v>2.9670597283901418E-3</v>
      </c>
      <c r="Q175" s="22">
        <f t="shared" si="192"/>
        <v>2.2888836479812991E-3</v>
      </c>
      <c r="R175" s="21">
        <f t="shared" si="193"/>
        <v>1.0000004365825916</v>
      </c>
      <c r="S175" s="20">
        <f t="shared" si="194"/>
        <v>6.6032967159926086</v>
      </c>
      <c r="T175" s="20">
        <f t="shared" si="195"/>
        <v>-7.2492664005654399</v>
      </c>
      <c r="U175" s="20">
        <f t="shared" si="196"/>
        <v>-1.9607563530346048</v>
      </c>
      <c r="V175" s="25"/>
      <c r="W175" s="44">
        <v>1670</v>
      </c>
      <c r="X175" s="44">
        <v>48.69</v>
      </c>
      <c r="Y175" s="20">
        <v>195.22</v>
      </c>
      <c r="Z175" s="20">
        <f t="shared" si="197"/>
        <v>1354.6567702176872</v>
      </c>
      <c r="AA175" s="20">
        <f t="shared" si="198"/>
        <v>-1249.1167702176872</v>
      </c>
      <c r="AB175" s="20">
        <f t="shared" si="199"/>
        <v>-852.27841473266699</v>
      </c>
      <c r="AC175" s="20">
        <f t="shared" si="200"/>
        <v>-147.19923876627018</v>
      </c>
      <c r="AD175" s="20">
        <f t="shared" si="201"/>
        <v>6504492.1115852678</v>
      </c>
      <c r="AE175" s="20">
        <f t="shared" si="202"/>
        <v>2213574.1307612327</v>
      </c>
      <c r="AF175" s="21">
        <f t="shared" si="203"/>
        <v>864.8965904156388</v>
      </c>
      <c r="AG175" s="21">
        <f t="shared" si="204"/>
        <v>189.79903350067846</v>
      </c>
      <c r="AH175" s="21">
        <f t="shared" si="205"/>
        <v>747.50099043046009</v>
      </c>
      <c r="AI175" s="25"/>
      <c r="AJ175" s="20">
        <f t="shared" si="206"/>
        <v>10</v>
      </c>
      <c r="AK175" s="20">
        <f t="shared" si="207"/>
        <v>5.2359877559831865E-4</v>
      </c>
      <c r="AL175" s="20">
        <f t="shared" si="208"/>
        <v>2.9670597283901418E-3</v>
      </c>
      <c r="AM175" s="23">
        <f t="shared" si="209"/>
        <v>2.2888836479812991E-3</v>
      </c>
      <c r="AN175" s="44">
        <f t="shared" si="210"/>
        <v>1.0000004365825916</v>
      </c>
      <c r="AO175" s="23">
        <f t="shared" si="211"/>
        <v>6.6032967159926086</v>
      </c>
      <c r="AP175" s="23">
        <f t="shared" si="212"/>
        <v>-7.2492664005654399</v>
      </c>
      <c r="AQ175" s="23">
        <f t="shared" si="213"/>
        <v>-1.9607563530346048</v>
      </c>
      <c r="AR175" s="44">
        <f t="shared" si="214"/>
        <v>0.17278943667779259</v>
      </c>
      <c r="AS175" s="25"/>
      <c r="AT175" s="20">
        <f t="shared" si="215"/>
        <v>0</v>
      </c>
      <c r="AU175" s="20">
        <f t="shared" si="216"/>
        <v>0</v>
      </c>
      <c r="AV175" s="20">
        <f t="shared" si="217"/>
        <v>0</v>
      </c>
      <c r="AX175" s="18"/>
      <c r="AY175" s="18"/>
      <c r="AZ175" s="18"/>
      <c r="BA175" s="125"/>
      <c r="BB175" s="125"/>
      <c r="BC175" s="126"/>
      <c r="BD175" s="122"/>
      <c r="BE175" s="30" t="s">
        <v>120</v>
      </c>
    </row>
    <row r="176" spans="1:57" x14ac:dyDescent="0.4">
      <c r="A176" s="44">
        <v>1680</v>
      </c>
      <c r="B176" s="44">
        <v>48.61</v>
      </c>
      <c r="C176" s="20">
        <v>195.15</v>
      </c>
      <c r="D176" s="24">
        <f t="shared" si="180"/>
        <v>1361.2633403261339</v>
      </c>
      <c r="E176" s="24">
        <f t="shared" si="181"/>
        <v>-1255.7233403261339</v>
      </c>
      <c r="F176" s="24">
        <f t="shared" si="182"/>
        <v>-859.52318952892199</v>
      </c>
      <c r="G176" s="24">
        <f t="shared" si="183"/>
        <v>-149.16556689197782</v>
      </c>
      <c r="H176" s="20">
        <f t="shared" si="184"/>
        <v>6504484.8668104718</v>
      </c>
      <c r="I176" s="20">
        <f t="shared" si="185"/>
        <v>2213572.1644331068</v>
      </c>
      <c r="J176" s="21">
        <f t="shared" si="186"/>
        <v>872.37060913592006</v>
      </c>
      <c r="K176" s="21">
        <f t="shared" si="187"/>
        <v>189.84531249605556</v>
      </c>
      <c r="L176" s="21">
        <f t="shared" si="188"/>
        <v>754.31474126056276</v>
      </c>
      <c r="M176" s="25"/>
      <c r="N176" s="20">
        <f t="shared" si="189"/>
        <v>10</v>
      </c>
      <c r="O176" s="20">
        <f t="shared" si="190"/>
        <v>-1.3962634015954338E-3</v>
      </c>
      <c r="P176" s="20">
        <f t="shared" si="191"/>
        <v>-1.2217304763959117E-3</v>
      </c>
      <c r="Q176" s="22">
        <f t="shared" si="192"/>
        <v>1.6705369177325569E-3</v>
      </c>
      <c r="R176" s="21">
        <f t="shared" si="193"/>
        <v>1.0000002325578645</v>
      </c>
      <c r="S176" s="20">
        <f t="shared" si="194"/>
        <v>6.6065701084466912</v>
      </c>
      <c r="T176" s="20">
        <f t="shared" si="195"/>
        <v>-7.2447747962550206</v>
      </c>
      <c r="U176" s="20">
        <f t="shared" si="196"/>
        <v>-1.9663281257076466</v>
      </c>
      <c r="V176" s="25"/>
      <c r="W176" s="44">
        <v>1680</v>
      </c>
      <c r="X176" s="44">
        <v>48.61</v>
      </c>
      <c r="Y176" s="20">
        <v>195.15</v>
      </c>
      <c r="Z176" s="20">
        <f t="shared" si="197"/>
        <v>1361.2633403261339</v>
      </c>
      <c r="AA176" s="20">
        <f t="shared" si="198"/>
        <v>-1255.7233403261339</v>
      </c>
      <c r="AB176" s="20">
        <f t="shared" si="199"/>
        <v>-859.52318952892199</v>
      </c>
      <c r="AC176" s="20">
        <f t="shared" si="200"/>
        <v>-149.16556689197782</v>
      </c>
      <c r="AD176" s="20">
        <f t="shared" si="201"/>
        <v>6504484.8668104718</v>
      </c>
      <c r="AE176" s="20">
        <f t="shared" si="202"/>
        <v>2213572.1644331068</v>
      </c>
      <c r="AF176" s="21">
        <f t="shared" si="203"/>
        <v>872.37060913592006</v>
      </c>
      <c r="AG176" s="21">
        <f t="shared" si="204"/>
        <v>189.84531249605556</v>
      </c>
      <c r="AH176" s="21">
        <f t="shared" si="205"/>
        <v>754.31474126056276</v>
      </c>
      <c r="AI176" s="25"/>
      <c r="AJ176" s="20">
        <f t="shared" si="206"/>
        <v>10</v>
      </c>
      <c r="AK176" s="20">
        <f t="shared" si="207"/>
        <v>-1.3962634015954338E-3</v>
      </c>
      <c r="AL176" s="20">
        <f t="shared" si="208"/>
        <v>-1.2217304763959117E-3</v>
      </c>
      <c r="AM176" s="23">
        <f t="shared" si="209"/>
        <v>1.6705369177325569E-3</v>
      </c>
      <c r="AN176" s="44">
        <f t="shared" si="210"/>
        <v>1.0000002325578645</v>
      </c>
      <c r="AO176" s="23">
        <f t="shared" si="211"/>
        <v>6.6065701084466912</v>
      </c>
      <c r="AP176" s="23">
        <f t="shared" si="212"/>
        <v>-7.2447747962550206</v>
      </c>
      <c r="AQ176" s="23">
        <f t="shared" si="213"/>
        <v>-1.9663281257076466</v>
      </c>
      <c r="AR176" s="44">
        <f t="shared" si="214"/>
        <v>0.10625248015281433</v>
      </c>
      <c r="AS176" s="25"/>
      <c r="AT176" s="20">
        <f t="shared" si="215"/>
        <v>0</v>
      </c>
      <c r="AU176" s="20">
        <f t="shared" si="216"/>
        <v>0</v>
      </c>
      <c r="AV176" s="20">
        <f t="shared" si="217"/>
        <v>0</v>
      </c>
      <c r="AX176" s="18"/>
      <c r="AY176" s="18"/>
      <c r="AZ176" s="18"/>
      <c r="BA176" s="125"/>
      <c r="BB176" s="125"/>
      <c r="BC176" s="126"/>
      <c r="BD176" s="122"/>
      <c r="BE176" s="30" t="s">
        <v>120</v>
      </c>
    </row>
    <row r="177" spans="1:57" x14ac:dyDescent="0.4">
      <c r="A177" s="44">
        <v>1690</v>
      </c>
      <c r="B177" s="44">
        <v>48.73</v>
      </c>
      <c r="C177" s="20">
        <v>195.03</v>
      </c>
      <c r="D177" s="24">
        <f t="shared" si="180"/>
        <v>1367.8672898648547</v>
      </c>
      <c r="E177" s="24">
        <f t="shared" si="181"/>
        <v>-1262.3272898648547</v>
      </c>
      <c r="F177" s="24">
        <f t="shared" si="182"/>
        <v>-866.77344107310682</v>
      </c>
      <c r="G177" s="24">
        <f t="shared" si="183"/>
        <v>-151.12046992536844</v>
      </c>
      <c r="H177" s="20">
        <f t="shared" si="184"/>
        <v>6504477.6165589271</v>
      </c>
      <c r="I177" s="20">
        <f t="shared" si="185"/>
        <v>2213570.2095300732</v>
      </c>
      <c r="J177" s="21">
        <f t="shared" si="186"/>
        <v>879.84862026383769</v>
      </c>
      <c r="K177" s="21">
        <f t="shared" si="187"/>
        <v>189.890011003935</v>
      </c>
      <c r="L177" s="21">
        <f t="shared" si="188"/>
        <v>761.12534361520261</v>
      </c>
      <c r="M177" s="25"/>
      <c r="N177" s="20">
        <f t="shared" si="189"/>
        <v>10</v>
      </c>
      <c r="O177" s="20">
        <f t="shared" si="190"/>
        <v>2.094395102393151E-3</v>
      </c>
      <c r="P177" s="20">
        <f t="shared" si="191"/>
        <v>-2.0943951023932746E-3</v>
      </c>
      <c r="Q177" s="22">
        <f t="shared" si="192"/>
        <v>2.6191478455901418E-3</v>
      </c>
      <c r="R177" s="21">
        <f t="shared" si="193"/>
        <v>1.0000005716616787</v>
      </c>
      <c r="S177" s="20">
        <f t="shared" si="194"/>
        <v>6.6039495387207747</v>
      </c>
      <c r="T177" s="20">
        <f t="shared" si="195"/>
        <v>-7.2502515441848141</v>
      </c>
      <c r="U177" s="20">
        <f t="shared" si="196"/>
        <v>-1.954903033390621</v>
      </c>
      <c r="V177" s="25"/>
      <c r="W177" s="44">
        <v>1690</v>
      </c>
      <c r="X177" s="44">
        <v>48.73</v>
      </c>
      <c r="Y177" s="20">
        <v>195.03</v>
      </c>
      <c r="Z177" s="20">
        <f t="shared" si="197"/>
        <v>1367.8672898648547</v>
      </c>
      <c r="AA177" s="20">
        <f t="shared" si="198"/>
        <v>-1262.3272898648547</v>
      </c>
      <c r="AB177" s="20">
        <f t="shared" si="199"/>
        <v>-866.77344107310682</v>
      </c>
      <c r="AC177" s="20">
        <f t="shared" si="200"/>
        <v>-151.12046992536844</v>
      </c>
      <c r="AD177" s="20">
        <f t="shared" si="201"/>
        <v>6504477.6165589271</v>
      </c>
      <c r="AE177" s="20">
        <f t="shared" si="202"/>
        <v>2213570.2095300732</v>
      </c>
      <c r="AF177" s="21">
        <f t="shared" si="203"/>
        <v>879.84862026383769</v>
      </c>
      <c r="AG177" s="21">
        <f t="shared" si="204"/>
        <v>189.890011003935</v>
      </c>
      <c r="AH177" s="21">
        <f t="shared" si="205"/>
        <v>761.12534361520261</v>
      </c>
      <c r="AI177" s="25"/>
      <c r="AJ177" s="20">
        <f t="shared" si="206"/>
        <v>10</v>
      </c>
      <c r="AK177" s="20">
        <f t="shared" si="207"/>
        <v>2.094395102393151E-3</v>
      </c>
      <c r="AL177" s="20">
        <f t="shared" si="208"/>
        <v>-2.0943951023932746E-3</v>
      </c>
      <c r="AM177" s="23">
        <f t="shared" si="209"/>
        <v>2.6191478455901418E-3</v>
      </c>
      <c r="AN177" s="44">
        <f t="shared" si="210"/>
        <v>1.0000005716616787</v>
      </c>
      <c r="AO177" s="23">
        <f t="shared" si="211"/>
        <v>6.6039495387207747</v>
      </c>
      <c r="AP177" s="23">
        <f t="shared" si="212"/>
        <v>-7.2502515441848141</v>
      </c>
      <c r="AQ177" s="23">
        <f t="shared" si="213"/>
        <v>-1.954903033390621</v>
      </c>
      <c r="AR177" s="44">
        <f t="shared" si="214"/>
        <v>0.16967957198147982</v>
      </c>
      <c r="AS177" s="25"/>
      <c r="AT177" s="20">
        <f t="shared" si="215"/>
        <v>0</v>
      </c>
      <c r="AU177" s="20">
        <f t="shared" si="216"/>
        <v>0</v>
      </c>
      <c r="AV177" s="20">
        <f t="shared" si="217"/>
        <v>0</v>
      </c>
      <c r="AX177" s="18"/>
      <c r="AY177" s="18"/>
      <c r="AZ177" s="18"/>
      <c r="BA177" s="125"/>
      <c r="BB177" s="125"/>
      <c r="BC177" s="126"/>
      <c r="BD177" s="122"/>
      <c r="BE177" s="30" t="s">
        <v>120</v>
      </c>
    </row>
    <row r="178" spans="1:57" x14ac:dyDescent="0.4">
      <c r="A178" s="44">
        <v>1700</v>
      </c>
      <c r="B178" s="44">
        <v>48.7</v>
      </c>
      <c r="C178" s="20">
        <v>194.94</v>
      </c>
      <c r="D178" s="24">
        <f t="shared" si="180"/>
        <v>1374.4653402040883</v>
      </c>
      <c r="E178" s="24">
        <f t="shared" si="181"/>
        <v>-1268.9253402040883</v>
      </c>
      <c r="F178" s="24">
        <f t="shared" si="182"/>
        <v>-874.03227120293707</v>
      </c>
      <c r="G178" s="24">
        <f t="shared" si="183"/>
        <v>-153.06343234710454</v>
      </c>
      <c r="H178" s="20">
        <f t="shared" si="184"/>
        <v>6504470.357728797</v>
      </c>
      <c r="I178" s="20">
        <f t="shared" si="185"/>
        <v>2213568.2665676516</v>
      </c>
      <c r="J178" s="21">
        <f t="shared" si="186"/>
        <v>887.33354801114172</v>
      </c>
      <c r="K178" s="21">
        <f t="shared" si="187"/>
        <v>189.93310107183595</v>
      </c>
      <c r="L178" s="21">
        <f t="shared" si="188"/>
        <v>767.93484227048225</v>
      </c>
      <c r="M178" s="25"/>
      <c r="N178" s="20">
        <f t="shared" si="189"/>
        <v>10</v>
      </c>
      <c r="O178" s="20">
        <f t="shared" si="190"/>
        <v>-5.2359877559819473E-4</v>
      </c>
      <c r="P178" s="20">
        <f t="shared" si="191"/>
        <v>-1.5707963267949561E-3</v>
      </c>
      <c r="Q178" s="22">
        <f t="shared" si="192"/>
        <v>1.2912752449847353E-3</v>
      </c>
      <c r="R178" s="21">
        <f t="shared" si="193"/>
        <v>1.0000001389493363</v>
      </c>
      <c r="S178" s="20">
        <f t="shared" si="194"/>
        <v>6.5980503392335548</v>
      </c>
      <c r="T178" s="20">
        <f t="shared" si="195"/>
        <v>-7.2588301298302058</v>
      </c>
      <c r="U178" s="20">
        <f t="shared" si="196"/>
        <v>-1.9429624217360961</v>
      </c>
      <c r="V178" s="25"/>
      <c r="W178" s="44">
        <v>1700</v>
      </c>
      <c r="X178" s="44">
        <v>48.7</v>
      </c>
      <c r="Y178" s="20">
        <v>194.94</v>
      </c>
      <c r="Z178" s="20">
        <f t="shared" si="197"/>
        <v>1374.4653402040883</v>
      </c>
      <c r="AA178" s="20">
        <f t="shared" si="198"/>
        <v>-1268.9253402040883</v>
      </c>
      <c r="AB178" s="20">
        <f t="shared" si="199"/>
        <v>-874.03227120293707</v>
      </c>
      <c r="AC178" s="20">
        <f t="shared" si="200"/>
        <v>-153.06343234710454</v>
      </c>
      <c r="AD178" s="20">
        <f t="shared" si="201"/>
        <v>6504470.357728797</v>
      </c>
      <c r="AE178" s="20">
        <f t="shared" si="202"/>
        <v>2213568.2665676516</v>
      </c>
      <c r="AF178" s="21">
        <f t="shared" si="203"/>
        <v>887.33354801114172</v>
      </c>
      <c r="AG178" s="21">
        <f t="shared" si="204"/>
        <v>189.93310107183595</v>
      </c>
      <c r="AH178" s="21">
        <f t="shared" si="205"/>
        <v>767.93484227048225</v>
      </c>
      <c r="AI178" s="25"/>
      <c r="AJ178" s="20">
        <f t="shared" si="206"/>
        <v>10</v>
      </c>
      <c r="AK178" s="20">
        <f t="shared" si="207"/>
        <v>-5.2359877559819473E-4</v>
      </c>
      <c r="AL178" s="20">
        <f t="shared" si="208"/>
        <v>-1.5707963267949561E-3</v>
      </c>
      <c r="AM178" s="23">
        <f t="shared" si="209"/>
        <v>1.2912752449847353E-3</v>
      </c>
      <c r="AN178" s="44">
        <f t="shared" si="210"/>
        <v>1.0000001389493363</v>
      </c>
      <c r="AO178" s="23">
        <f t="shared" si="211"/>
        <v>6.5980503392335548</v>
      </c>
      <c r="AP178" s="23">
        <f t="shared" si="212"/>
        <v>-7.2588301298302058</v>
      </c>
      <c r="AQ178" s="23">
        <f t="shared" si="213"/>
        <v>-1.9429624217360961</v>
      </c>
      <c r="AR178" s="44">
        <f t="shared" si="214"/>
        <v>9.4876302722127367E-2</v>
      </c>
      <c r="AS178" s="25"/>
      <c r="AT178" s="20">
        <f t="shared" si="215"/>
        <v>0</v>
      </c>
      <c r="AU178" s="20">
        <f t="shared" si="216"/>
        <v>0</v>
      </c>
      <c r="AV178" s="20">
        <f t="shared" si="217"/>
        <v>0</v>
      </c>
      <c r="AX178" s="18"/>
      <c r="AY178" s="18"/>
      <c r="AZ178" s="18"/>
      <c r="BA178" s="125"/>
      <c r="BB178" s="125"/>
      <c r="BC178" s="126"/>
      <c r="BD178" s="122"/>
      <c r="BE178" s="30" t="s">
        <v>120</v>
      </c>
    </row>
    <row r="179" spans="1:57" x14ac:dyDescent="0.4">
      <c r="A179" s="44">
        <v>1710</v>
      </c>
      <c r="B179" s="44">
        <v>49.08</v>
      </c>
      <c r="C179" s="20">
        <v>195.04</v>
      </c>
      <c r="D179" s="24">
        <f t="shared" si="180"/>
        <v>1381.0403966749707</v>
      </c>
      <c r="E179" s="24">
        <f t="shared" si="181"/>
        <v>-1275.5003966749707</v>
      </c>
      <c r="F179" s="24">
        <f t="shared" si="182"/>
        <v>-881.31034653131815</v>
      </c>
      <c r="G179" s="24">
        <f t="shared" si="183"/>
        <v>-155.01224505052707</v>
      </c>
      <c r="H179" s="20">
        <f t="shared" si="184"/>
        <v>6504463.0796534689</v>
      </c>
      <c r="I179" s="20">
        <f t="shared" si="185"/>
        <v>2213566.317754948</v>
      </c>
      <c r="J179" s="21">
        <f t="shared" si="186"/>
        <v>894.83893691477056</v>
      </c>
      <c r="K179" s="21">
        <f t="shared" si="187"/>
        <v>189.97562570793568</v>
      </c>
      <c r="L179" s="21">
        <f t="shared" si="188"/>
        <v>774.76284409174957</v>
      </c>
      <c r="M179" s="25"/>
      <c r="N179" s="20">
        <f t="shared" si="189"/>
        <v>10</v>
      </c>
      <c r="O179" s="20">
        <f t="shared" si="190"/>
        <v>6.6322511575783727E-3</v>
      </c>
      <c r="P179" s="20">
        <f t="shared" si="191"/>
        <v>1.7453292519942303E-3</v>
      </c>
      <c r="Q179" s="22">
        <f t="shared" si="192"/>
        <v>6.7613609127343821E-3</v>
      </c>
      <c r="R179" s="21">
        <f t="shared" si="193"/>
        <v>1.000003809684199</v>
      </c>
      <c r="S179" s="20">
        <f t="shared" si="194"/>
        <v>6.575056470882414</v>
      </c>
      <c r="T179" s="20">
        <f t="shared" si="195"/>
        <v>-7.2780753283810249</v>
      </c>
      <c r="U179" s="20">
        <f t="shared" si="196"/>
        <v>-1.9488127034225242</v>
      </c>
      <c r="V179" s="25"/>
      <c r="W179" s="44">
        <v>1710</v>
      </c>
      <c r="X179" s="44">
        <v>49.08</v>
      </c>
      <c r="Y179" s="20">
        <v>195.04</v>
      </c>
      <c r="Z179" s="20">
        <f t="shared" si="197"/>
        <v>1381.0403966749707</v>
      </c>
      <c r="AA179" s="20">
        <f t="shared" si="198"/>
        <v>-1275.5003966749707</v>
      </c>
      <c r="AB179" s="20">
        <f t="shared" si="199"/>
        <v>-881.31034653131815</v>
      </c>
      <c r="AC179" s="20">
        <f t="shared" si="200"/>
        <v>-155.01224505052707</v>
      </c>
      <c r="AD179" s="20">
        <f t="shared" si="201"/>
        <v>6504463.0796534689</v>
      </c>
      <c r="AE179" s="20">
        <f t="shared" si="202"/>
        <v>2213566.317754948</v>
      </c>
      <c r="AF179" s="21">
        <f t="shared" si="203"/>
        <v>894.83893691477056</v>
      </c>
      <c r="AG179" s="21">
        <f t="shared" si="204"/>
        <v>189.97562570793568</v>
      </c>
      <c r="AH179" s="21">
        <f t="shared" si="205"/>
        <v>774.76284409174957</v>
      </c>
      <c r="AI179" s="25"/>
      <c r="AJ179" s="20">
        <f t="shared" si="206"/>
        <v>10</v>
      </c>
      <c r="AK179" s="20">
        <f t="shared" si="207"/>
        <v>6.6322511575783727E-3</v>
      </c>
      <c r="AL179" s="20">
        <f t="shared" si="208"/>
        <v>1.7453292519942303E-3</v>
      </c>
      <c r="AM179" s="23">
        <f t="shared" si="209"/>
        <v>6.7613609127343821E-3</v>
      </c>
      <c r="AN179" s="44">
        <f t="shared" si="210"/>
        <v>1.000003809684199</v>
      </c>
      <c r="AO179" s="23">
        <f t="shared" si="211"/>
        <v>6.575056470882414</v>
      </c>
      <c r="AP179" s="23">
        <f t="shared" si="212"/>
        <v>-7.2780753283810249</v>
      </c>
      <c r="AQ179" s="23">
        <f t="shared" si="213"/>
        <v>-1.9488127034225242</v>
      </c>
      <c r="AR179" s="44">
        <f t="shared" si="214"/>
        <v>0.39230229554432694</v>
      </c>
      <c r="AS179" s="25"/>
      <c r="AT179" s="20">
        <f t="shared" si="215"/>
        <v>0</v>
      </c>
      <c r="AU179" s="20">
        <f t="shared" si="216"/>
        <v>0</v>
      </c>
      <c r="AV179" s="20">
        <f t="shared" si="217"/>
        <v>0</v>
      </c>
      <c r="AX179" s="18"/>
      <c r="AY179" s="18"/>
      <c r="AZ179" s="18"/>
      <c r="BA179" s="125"/>
      <c r="BB179" s="125"/>
      <c r="BC179" s="126"/>
      <c r="BD179" s="122"/>
      <c r="BE179" s="30" t="s">
        <v>120</v>
      </c>
    </row>
    <row r="180" spans="1:57" x14ac:dyDescent="0.4">
      <c r="A180" s="44">
        <v>1720</v>
      </c>
      <c r="B180" s="44">
        <v>49.69</v>
      </c>
      <c r="C180" s="20">
        <v>194.81</v>
      </c>
      <c r="D180" s="24">
        <f t="shared" si="180"/>
        <v>1387.5501006849752</v>
      </c>
      <c r="E180" s="24">
        <f t="shared" si="181"/>
        <v>-1282.0101006849752</v>
      </c>
      <c r="F180" s="24">
        <f t="shared" si="182"/>
        <v>-888.64523793312912</v>
      </c>
      <c r="G180" s="24">
        <f t="shared" si="183"/>
        <v>-156.9672642025001</v>
      </c>
      <c r="H180" s="20">
        <f t="shared" si="184"/>
        <v>6504455.7447620668</v>
      </c>
      <c r="I180" s="20">
        <f t="shared" si="185"/>
        <v>2213564.3627357963</v>
      </c>
      <c r="J180" s="21">
        <f t="shared" si="186"/>
        <v>902.40184005377841</v>
      </c>
      <c r="K180" s="21">
        <f t="shared" si="187"/>
        <v>190.01720346718909</v>
      </c>
      <c r="L180" s="21">
        <f t="shared" si="188"/>
        <v>781.63835897857621</v>
      </c>
      <c r="M180" s="25"/>
      <c r="N180" s="20">
        <f t="shared" si="189"/>
        <v>10</v>
      </c>
      <c r="O180" s="20">
        <f t="shared" si="190"/>
        <v>1.06465084371654E-2</v>
      </c>
      <c r="P180" s="20">
        <f t="shared" si="191"/>
        <v>-4.0142572795867793E-3</v>
      </c>
      <c r="Q180" s="22">
        <f t="shared" si="192"/>
        <v>1.1073998547576513E-2</v>
      </c>
      <c r="R180" s="21">
        <f t="shared" si="193"/>
        <v>1.0000102195789788</v>
      </c>
      <c r="S180" s="20">
        <f t="shared" si="194"/>
        <v>6.5097040100045609</v>
      </c>
      <c r="T180" s="20">
        <f t="shared" si="195"/>
        <v>-7.3348914018110287</v>
      </c>
      <c r="U180" s="20">
        <f t="shared" si="196"/>
        <v>-1.9550191519730447</v>
      </c>
      <c r="V180" s="25"/>
      <c r="W180" s="44">
        <v>1720</v>
      </c>
      <c r="X180" s="44">
        <v>49.69</v>
      </c>
      <c r="Y180" s="20">
        <v>194.81</v>
      </c>
      <c r="Z180" s="20">
        <f t="shared" si="197"/>
        <v>1387.5501006849752</v>
      </c>
      <c r="AA180" s="20">
        <f t="shared" si="198"/>
        <v>-1282.0101006849752</v>
      </c>
      <c r="AB180" s="20">
        <f t="shared" si="199"/>
        <v>-888.64523793312912</v>
      </c>
      <c r="AC180" s="20">
        <f t="shared" si="200"/>
        <v>-156.9672642025001</v>
      </c>
      <c r="AD180" s="20">
        <f t="shared" si="201"/>
        <v>6504455.7447620668</v>
      </c>
      <c r="AE180" s="20">
        <f t="shared" si="202"/>
        <v>2213564.3627357963</v>
      </c>
      <c r="AF180" s="21">
        <f t="shared" si="203"/>
        <v>902.40184005377841</v>
      </c>
      <c r="AG180" s="21">
        <f t="shared" si="204"/>
        <v>190.01720346718909</v>
      </c>
      <c r="AH180" s="21">
        <f t="shared" si="205"/>
        <v>781.63835897857621</v>
      </c>
      <c r="AI180" s="25"/>
      <c r="AJ180" s="20">
        <f t="shared" si="206"/>
        <v>10</v>
      </c>
      <c r="AK180" s="20">
        <f t="shared" si="207"/>
        <v>1.06465084371654E-2</v>
      </c>
      <c r="AL180" s="20">
        <f t="shared" si="208"/>
        <v>-4.0142572795867793E-3</v>
      </c>
      <c r="AM180" s="23">
        <f t="shared" si="209"/>
        <v>1.1073998547576513E-2</v>
      </c>
      <c r="AN180" s="44">
        <f t="shared" si="210"/>
        <v>1.0000102195789788</v>
      </c>
      <c r="AO180" s="23">
        <f t="shared" si="211"/>
        <v>6.5097040100045609</v>
      </c>
      <c r="AP180" s="23">
        <f t="shared" si="212"/>
        <v>-7.3348914018110287</v>
      </c>
      <c r="AQ180" s="23">
        <f t="shared" si="213"/>
        <v>-1.9550191519730447</v>
      </c>
      <c r="AR180" s="44">
        <f t="shared" si="214"/>
        <v>0.63291163130088601</v>
      </c>
      <c r="AS180" s="25"/>
      <c r="AT180" s="20">
        <f t="shared" si="215"/>
        <v>0</v>
      </c>
      <c r="AU180" s="20">
        <f t="shared" si="216"/>
        <v>0</v>
      </c>
      <c r="AV180" s="20">
        <f t="shared" si="217"/>
        <v>0</v>
      </c>
      <c r="AX180" s="18"/>
      <c r="AY180" s="18"/>
      <c r="AZ180" s="18"/>
      <c r="BA180" s="125"/>
      <c r="BB180" s="125"/>
      <c r="BC180" s="126"/>
      <c r="BD180" s="122"/>
      <c r="BE180" s="30" t="s">
        <v>120</v>
      </c>
    </row>
    <row r="181" spans="1:57" x14ac:dyDescent="0.4">
      <c r="A181" s="44">
        <v>1730</v>
      </c>
      <c r="B181" s="44">
        <v>50.08</v>
      </c>
      <c r="C181" s="20">
        <v>194.9</v>
      </c>
      <c r="D181" s="24">
        <f t="shared" si="180"/>
        <v>1393.9933276574457</v>
      </c>
      <c r="E181" s="24">
        <f t="shared" si="181"/>
        <v>-1288.4533276574457</v>
      </c>
      <c r="F181" s="24">
        <f t="shared" si="182"/>
        <v>-896.03714758698402</v>
      </c>
      <c r="G181" s="24">
        <f t="shared" si="183"/>
        <v>-158.92790178330043</v>
      </c>
      <c r="H181" s="20">
        <f t="shared" si="184"/>
        <v>6504448.3528524125</v>
      </c>
      <c r="I181" s="20">
        <f t="shared" si="185"/>
        <v>2213562.4020982157</v>
      </c>
      <c r="J181" s="21">
        <f t="shared" si="186"/>
        <v>910.02233369355338</v>
      </c>
      <c r="K181" s="21">
        <f t="shared" si="187"/>
        <v>190.05781142055696</v>
      </c>
      <c r="L181" s="21">
        <f t="shared" si="188"/>
        <v>788.56116383697349</v>
      </c>
      <c r="M181" s="25"/>
      <c r="N181" s="20">
        <f t="shared" si="189"/>
        <v>10</v>
      </c>
      <c r="O181" s="20">
        <f t="shared" si="190"/>
        <v>6.8067840827778954E-3</v>
      </c>
      <c r="P181" s="20">
        <f t="shared" si="191"/>
        <v>1.5707963267949561E-3</v>
      </c>
      <c r="Q181" s="22">
        <f t="shared" si="192"/>
        <v>6.9119710304403892E-3</v>
      </c>
      <c r="R181" s="21">
        <f t="shared" si="193"/>
        <v>1.000003981297648</v>
      </c>
      <c r="S181" s="20">
        <f t="shared" si="194"/>
        <v>6.4432269724704589</v>
      </c>
      <c r="T181" s="20">
        <f t="shared" si="195"/>
        <v>-7.3919096538549471</v>
      </c>
      <c r="U181" s="20">
        <f t="shared" si="196"/>
        <v>-1.960637580800324</v>
      </c>
      <c r="V181" s="25"/>
      <c r="W181" s="44">
        <v>1730</v>
      </c>
      <c r="X181" s="44">
        <v>50.08</v>
      </c>
      <c r="Y181" s="20">
        <v>194.9</v>
      </c>
      <c r="Z181" s="20">
        <f t="shared" si="197"/>
        <v>1393.9933276574457</v>
      </c>
      <c r="AA181" s="20">
        <f t="shared" si="198"/>
        <v>-1288.4533276574457</v>
      </c>
      <c r="AB181" s="20">
        <f t="shared" si="199"/>
        <v>-896.03714758698402</v>
      </c>
      <c r="AC181" s="20">
        <f t="shared" si="200"/>
        <v>-158.92790178330043</v>
      </c>
      <c r="AD181" s="20">
        <f t="shared" si="201"/>
        <v>6504448.3528524125</v>
      </c>
      <c r="AE181" s="20">
        <f t="shared" si="202"/>
        <v>2213562.4020982157</v>
      </c>
      <c r="AF181" s="21">
        <f t="shared" si="203"/>
        <v>910.02233369355338</v>
      </c>
      <c r="AG181" s="21">
        <f t="shared" si="204"/>
        <v>190.05781142055696</v>
      </c>
      <c r="AH181" s="21">
        <f t="shared" si="205"/>
        <v>788.56116383697349</v>
      </c>
      <c r="AI181" s="25"/>
      <c r="AJ181" s="20">
        <f t="shared" si="206"/>
        <v>10</v>
      </c>
      <c r="AK181" s="20">
        <f t="shared" si="207"/>
        <v>6.8067840827778954E-3</v>
      </c>
      <c r="AL181" s="20">
        <f t="shared" si="208"/>
        <v>1.5707963267949561E-3</v>
      </c>
      <c r="AM181" s="23">
        <f t="shared" si="209"/>
        <v>6.9119710304403892E-3</v>
      </c>
      <c r="AN181" s="44">
        <f t="shared" si="210"/>
        <v>1.000003981297648</v>
      </c>
      <c r="AO181" s="23">
        <f t="shared" si="211"/>
        <v>6.4432269724704589</v>
      </c>
      <c r="AP181" s="23">
        <f t="shared" si="212"/>
        <v>-7.3919096538549471</v>
      </c>
      <c r="AQ181" s="23">
        <f t="shared" si="213"/>
        <v>-1.960637580800324</v>
      </c>
      <c r="AR181" s="44">
        <f t="shared" si="214"/>
        <v>0.39106780537268293</v>
      </c>
      <c r="AS181" s="25"/>
      <c r="AT181" s="20">
        <f t="shared" si="215"/>
        <v>0</v>
      </c>
      <c r="AU181" s="20">
        <f t="shared" si="216"/>
        <v>0</v>
      </c>
      <c r="AV181" s="20">
        <f t="shared" si="217"/>
        <v>0</v>
      </c>
      <c r="AX181" s="18"/>
      <c r="AY181" s="18"/>
      <c r="AZ181" s="18"/>
      <c r="BA181" s="125"/>
      <c r="BB181" s="125"/>
      <c r="BC181" s="126"/>
      <c r="BD181" s="122"/>
      <c r="BE181" s="30" t="s">
        <v>120</v>
      </c>
    </row>
    <row r="182" spans="1:57" x14ac:dyDescent="0.4">
      <c r="A182" s="44">
        <v>1740</v>
      </c>
      <c r="B182" s="44">
        <v>49.77</v>
      </c>
      <c r="C182" s="20">
        <v>194.98</v>
      </c>
      <c r="D182" s="24">
        <f t="shared" si="180"/>
        <v>1400.4312185026299</v>
      </c>
      <c r="E182" s="24">
        <f t="shared" si="181"/>
        <v>-1294.89121850263</v>
      </c>
      <c r="F182" s="24">
        <f t="shared" si="182"/>
        <v>-903.43049792814668</v>
      </c>
      <c r="G182" s="24">
        <f t="shared" si="183"/>
        <v>-160.90063560673423</v>
      </c>
      <c r="H182" s="20">
        <f t="shared" si="184"/>
        <v>6504440.9595020711</v>
      </c>
      <c r="I182" s="20">
        <f t="shared" si="185"/>
        <v>2213560.4293643921</v>
      </c>
      <c r="J182" s="21">
        <f t="shared" si="186"/>
        <v>917.64681611464766</v>
      </c>
      <c r="K182" s="21">
        <f t="shared" si="187"/>
        <v>190.09847269466479</v>
      </c>
      <c r="L182" s="21">
        <f t="shared" si="188"/>
        <v>795.49284764076572</v>
      </c>
      <c r="M182" s="25"/>
      <c r="N182" s="20">
        <f t="shared" si="189"/>
        <v>10</v>
      </c>
      <c r="O182" s="20">
        <f t="shared" si="190"/>
        <v>-5.4105206811823374E-3</v>
      </c>
      <c r="P182" s="20">
        <f t="shared" si="191"/>
        <v>1.3962634015951859E-3</v>
      </c>
      <c r="Q182" s="22">
        <f t="shared" si="192"/>
        <v>5.5150027449508698E-3</v>
      </c>
      <c r="R182" s="21">
        <f t="shared" si="193"/>
        <v>1.0000025346123156</v>
      </c>
      <c r="S182" s="20">
        <f t="shared" si="194"/>
        <v>6.4378908451841763</v>
      </c>
      <c r="T182" s="20">
        <f t="shared" si="195"/>
        <v>-7.3933503411626864</v>
      </c>
      <c r="U182" s="20">
        <f t="shared" si="196"/>
        <v>-1.9727338234337894</v>
      </c>
      <c r="V182" s="25"/>
      <c r="W182" s="44">
        <v>1740</v>
      </c>
      <c r="X182" s="44">
        <v>49.77</v>
      </c>
      <c r="Y182" s="20">
        <v>194.98</v>
      </c>
      <c r="Z182" s="20">
        <f t="shared" si="197"/>
        <v>1400.4312185026299</v>
      </c>
      <c r="AA182" s="20">
        <f t="shared" si="198"/>
        <v>-1294.89121850263</v>
      </c>
      <c r="AB182" s="20">
        <f t="shared" si="199"/>
        <v>-903.43049792814668</v>
      </c>
      <c r="AC182" s="20">
        <f t="shared" si="200"/>
        <v>-160.90063560673423</v>
      </c>
      <c r="AD182" s="20">
        <f t="shared" si="201"/>
        <v>6504440.9595020711</v>
      </c>
      <c r="AE182" s="20">
        <f t="shared" si="202"/>
        <v>2213560.4293643921</v>
      </c>
      <c r="AF182" s="21">
        <f t="shared" si="203"/>
        <v>917.64681611464766</v>
      </c>
      <c r="AG182" s="21">
        <f t="shared" si="204"/>
        <v>190.09847269466479</v>
      </c>
      <c r="AH182" s="21">
        <f t="shared" si="205"/>
        <v>795.49284764076572</v>
      </c>
      <c r="AI182" s="25"/>
      <c r="AJ182" s="20">
        <f t="shared" si="206"/>
        <v>10</v>
      </c>
      <c r="AK182" s="20">
        <f t="shared" si="207"/>
        <v>-5.4105206811823374E-3</v>
      </c>
      <c r="AL182" s="20">
        <f t="shared" si="208"/>
        <v>1.3962634015951859E-3</v>
      </c>
      <c r="AM182" s="23">
        <f t="shared" si="209"/>
        <v>5.5150027449508698E-3</v>
      </c>
      <c r="AN182" s="44">
        <f t="shared" si="210"/>
        <v>1.0000025346123156</v>
      </c>
      <c r="AO182" s="23">
        <f t="shared" si="211"/>
        <v>6.4378908451841763</v>
      </c>
      <c r="AP182" s="23">
        <f t="shared" si="212"/>
        <v>-7.3933503411626864</v>
      </c>
      <c r="AQ182" s="23">
        <f t="shared" si="213"/>
        <v>-1.9727338234337894</v>
      </c>
      <c r="AR182" s="44">
        <f t="shared" si="214"/>
        <v>0.31091846914143473</v>
      </c>
      <c r="AS182" s="25"/>
      <c r="AT182" s="20">
        <f t="shared" si="215"/>
        <v>0</v>
      </c>
      <c r="AU182" s="20">
        <f t="shared" si="216"/>
        <v>0</v>
      </c>
      <c r="AV182" s="20">
        <f t="shared" si="217"/>
        <v>0</v>
      </c>
      <c r="AX182" s="18"/>
      <c r="AY182" s="18"/>
      <c r="AZ182" s="18"/>
      <c r="BA182" s="125"/>
      <c r="BB182" s="125"/>
      <c r="BC182" s="126"/>
      <c r="BD182" s="122"/>
      <c r="BE182" s="30" t="s">
        <v>120</v>
      </c>
    </row>
    <row r="183" spans="1:57" x14ac:dyDescent="0.4">
      <c r="A183" s="44">
        <v>1750</v>
      </c>
      <c r="B183" s="44">
        <v>49.82</v>
      </c>
      <c r="C183" s="20">
        <v>195.05</v>
      </c>
      <c r="D183" s="24">
        <f t="shared" si="180"/>
        <v>1406.8864621565883</v>
      </c>
      <c r="E183" s="24">
        <f t="shared" si="181"/>
        <v>-1301.3464621565884</v>
      </c>
      <c r="F183" s="24">
        <f t="shared" si="182"/>
        <v>-910.80713765202222</v>
      </c>
      <c r="G183" s="24">
        <f t="shared" si="183"/>
        <v>-162.87927204392881</v>
      </c>
      <c r="H183" s="20">
        <f t="shared" si="184"/>
        <v>6504433.5828623474</v>
      </c>
      <c r="I183" s="20">
        <f t="shared" si="185"/>
        <v>2213558.450727955</v>
      </c>
      <c r="J183" s="21">
        <f t="shared" si="186"/>
        <v>925.25634245836432</v>
      </c>
      <c r="K183" s="21">
        <f t="shared" si="187"/>
        <v>190.13900578880896</v>
      </c>
      <c r="L183" s="21">
        <f t="shared" si="188"/>
        <v>802.41552449603432</v>
      </c>
      <c r="M183" s="25"/>
      <c r="N183" s="20">
        <f t="shared" si="189"/>
        <v>10</v>
      </c>
      <c r="O183" s="20">
        <f t="shared" si="190"/>
        <v>8.7266462599711514E-4</v>
      </c>
      <c r="P183" s="20">
        <f t="shared" si="191"/>
        <v>1.2217304763964076E-3</v>
      </c>
      <c r="Q183" s="22">
        <f t="shared" si="192"/>
        <v>1.277571604766603E-3</v>
      </c>
      <c r="R183" s="21">
        <f t="shared" si="193"/>
        <v>1.0000001360157893</v>
      </c>
      <c r="S183" s="20">
        <f t="shared" si="194"/>
        <v>6.4552436539584503</v>
      </c>
      <c r="T183" s="20">
        <f t="shared" si="195"/>
        <v>-7.3766397238755799</v>
      </c>
      <c r="U183" s="20">
        <f t="shared" si="196"/>
        <v>-1.9786364371945671</v>
      </c>
      <c r="V183" s="25"/>
      <c r="W183" s="44">
        <v>1750</v>
      </c>
      <c r="X183" s="44">
        <v>49.82</v>
      </c>
      <c r="Y183" s="20">
        <v>195.05</v>
      </c>
      <c r="Z183" s="20">
        <f t="shared" si="197"/>
        <v>1406.8864621565883</v>
      </c>
      <c r="AA183" s="20">
        <f t="shared" si="198"/>
        <v>-1301.3464621565884</v>
      </c>
      <c r="AB183" s="20">
        <f t="shared" si="199"/>
        <v>-910.80713765202222</v>
      </c>
      <c r="AC183" s="20">
        <f t="shared" si="200"/>
        <v>-162.87927204392881</v>
      </c>
      <c r="AD183" s="20">
        <f t="shared" si="201"/>
        <v>6504433.5828623474</v>
      </c>
      <c r="AE183" s="20">
        <f t="shared" si="202"/>
        <v>2213558.450727955</v>
      </c>
      <c r="AF183" s="21">
        <f t="shared" si="203"/>
        <v>925.25634245836432</v>
      </c>
      <c r="AG183" s="21">
        <f t="shared" si="204"/>
        <v>190.13900578880896</v>
      </c>
      <c r="AH183" s="21">
        <f t="shared" si="205"/>
        <v>802.41552449603432</v>
      </c>
      <c r="AI183" s="25"/>
      <c r="AJ183" s="20">
        <f t="shared" si="206"/>
        <v>10</v>
      </c>
      <c r="AK183" s="20">
        <f t="shared" si="207"/>
        <v>8.7266462599711514E-4</v>
      </c>
      <c r="AL183" s="20">
        <f t="shared" si="208"/>
        <v>1.2217304763964076E-3</v>
      </c>
      <c r="AM183" s="23">
        <f t="shared" si="209"/>
        <v>1.277571604766603E-3</v>
      </c>
      <c r="AN183" s="44">
        <f t="shared" si="210"/>
        <v>1.0000001360157893</v>
      </c>
      <c r="AO183" s="23">
        <f t="shared" si="211"/>
        <v>6.4552436539584503</v>
      </c>
      <c r="AP183" s="23">
        <f t="shared" si="212"/>
        <v>-7.3766397238755799</v>
      </c>
      <c r="AQ183" s="23">
        <f t="shared" si="213"/>
        <v>-1.9786364371945671</v>
      </c>
      <c r="AR183" s="44">
        <f t="shared" si="214"/>
        <v>5.9197715100210727E-2</v>
      </c>
      <c r="AS183" s="25"/>
      <c r="AT183" s="20">
        <f t="shared" si="215"/>
        <v>0</v>
      </c>
      <c r="AU183" s="20">
        <f t="shared" si="216"/>
        <v>0</v>
      </c>
      <c r="AV183" s="20">
        <f t="shared" si="217"/>
        <v>0</v>
      </c>
      <c r="AX183" s="18"/>
      <c r="AY183" s="18"/>
      <c r="AZ183" s="18"/>
      <c r="BA183" s="125"/>
      <c r="BB183" s="125"/>
      <c r="BC183" s="126"/>
      <c r="BD183" s="122"/>
      <c r="BE183" s="30" t="s">
        <v>120</v>
      </c>
    </row>
    <row r="184" spans="1:57" x14ac:dyDescent="0.4">
      <c r="A184" s="44">
        <v>1760</v>
      </c>
      <c r="B184" s="44">
        <v>49.19</v>
      </c>
      <c r="C184" s="20">
        <v>195.4</v>
      </c>
      <c r="D184" s="24">
        <f t="shared" si="180"/>
        <v>1413.3802580001607</v>
      </c>
      <c r="E184" s="24">
        <f t="shared" si="181"/>
        <v>-1307.8402580001607</v>
      </c>
      <c r="F184" s="24">
        <f t="shared" si="182"/>
        <v>-918.14482750115189</v>
      </c>
      <c r="G184" s="24">
        <f t="shared" si="183"/>
        <v>-164.87620365973146</v>
      </c>
      <c r="H184" s="20">
        <f t="shared" si="184"/>
        <v>6504426.2451724978</v>
      </c>
      <c r="I184" s="20">
        <f t="shared" si="185"/>
        <v>2213556.4537963392</v>
      </c>
      <c r="J184" s="21">
        <f t="shared" si="186"/>
        <v>932.83122096141551</v>
      </c>
      <c r="K184" s="21">
        <f t="shared" si="187"/>
        <v>190.18040640462073</v>
      </c>
      <c r="L184" s="21">
        <f t="shared" si="188"/>
        <v>809.32012393031994</v>
      </c>
      <c r="M184" s="25"/>
      <c r="N184" s="20">
        <f t="shared" si="189"/>
        <v>10</v>
      </c>
      <c r="O184" s="20">
        <f t="shared" si="190"/>
        <v>-1.0995574287564321E-2</v>
      </c>
      <c r="P184" s="20">
        <f t="shared" si="191"/>
        <v>6.1086523819800544E-3</v>
      </c>
      <c r="Q184" s="22">
        <f t="shared" si="192"/>
        <v>1.1936569499068739E-2</v>
      </c>
      <c r="R184" s="21">
        <f t="shared" si="193"/>
        <v>1.0000118736434616</v>
      </c>
      <c r="S184" s="20">
        <f t="shared" si="194"/>
        <v>6.4937958435723617</v>
      </c>
      <c r="T184" s="20">
        <f t="shared" si="195"/>
        <v>-7.3376898491296938</v>
      </c>
      <c r="U184" s="20">
        <f t="shared" si="196"/>
        <v>-1.9969316158026424</v>
      </c>
      <c r="V184" s="25"/>
      <c r="W184" s="44">
        <v>1760</v>
      </c>
      <c r="X184" s="44">
        <v>49.19</v>
      </c>
      <c r="Y184" s="20">
        <v>195.4</v>
      </c>
      <c r="Z184" s="20">
        <f t="shared" si="197"/>
        <v>1413.3802580001607</v>
      </c>
      <c r="AA184" s="20">
        <f t="shared" si="198"/>
        <v>-1307.8402580001607</v>
      </c>
      <c r="AB184" s="20">
        <f t="shared" si="199"/>
        <v>-918.14482750115189</v>
      </c>
      <c r="AC184" s="20">
        <f t="shared" si="200"/>
        <v>-164.87620365973146</v>
      </c>
      <c r="AD184" s="20">
        <f t="shared" si="201"/>
        <v>6504426.2451724978</v>
      </c>
      <c r="AE184" s="20">
        <f t="shared" si="202"/>
        <v>2213556.4537963392</v>
      </c>
      <c r="AF184" s="21">
        <f t="shared" si="203"/>
        <v>932.83122096141551</v>
      </c>
      <c r="AG184" s="21">
        <f t="shared" si="204"/>
        <v>190.18040640462073</v>
      </c>
      <c r="AH184" s="21">
        <f t="shared" si="205"/>
        <v>809.32012393031994</v>
      </c>
      <c r="AI184" s="25"/>
      <c r="AJ184" s="20">
        <f t="shared" si="206"/>
        <v>10</v>
      </c>
      <c r="AK184" s="20">
        <f t="shared" si="207"/>
        <v>-1.0995574287564321E-2</v>
      </c>
      <c r="AL184" s="20">
        <f t="shared" si="208"/>
        <v>6.1086523819800544E-3</v>
      </c>
      <c r="AM184" s="23">
        <f t="shared" si="209"/>
        <v>1.1936569499068739E-2</v>
      </c>
      <c r="AN184" s="44">
        <f t="shared" si="210"/>
        <v>1.0000118736434616</v>
      </c>
      <c r="AO184" s="23">
        <f t="shared" si="211"/>
        <v>6.4937958435723617</v>
      </c>
      <c r="AP184" s="23">
        <f t="shared" si="212"/>
        <v>-7.3376898491296938</v>
      </c>
      <c r="AQ184" s="23">
        <f t="shared" si="213"/>
        <v>-1.9969316158026424</v>
      </c>
      <c r="AR184" s="44">
        <f t="shared" si="214"/>
        <v>0.66840562962801042</v>
      </c>
      <c r="AS184" s="25"/>
      <c r="AT184" s="20">
        <f t="shared" si="215"/>
        <v>0</v>
      </c>
      <c r="AU184" s="20">
        <f t="shared" si="216"/>
        <v>0</v>
      </c>
      <c r="AV184" s="20">
        <f t="shared" si="217"/>
        <v>0</v>
      </c>
      <c r="AX184" s="18"/>
      <c r="AY184" s="18"/>
      <c r="AZ184" s="18"/>
      <c r="BA184" s="125"/>
      <c r="BB184" s="125"/>
      <c r="BC184" s="126"/>
      <c r="BD184" s="122"/>
      <c r="BE184" s="30" t="s">
        <v>120</v>
      </c>
    </row>
    <row r="185" spans="1:57" x14ac:dyDescent="0.4">
      <c r="A185" s="44">
        <v>1770</v>
      </c>
      <c r="B185" s="44">
        <v>48.46</v>
      </c>
      <c r="C185" s="20">
        <v>195.33</v>
      </c>
      <c r="D185" s="24">
        <f t="shared" si="180"/>
        <v>1419.9638248790159</v>
      </c>
      <c r="E185" s="24">
        <f t="shared" si="181"/>
        <v>-1314.4238248790159</v>
      </c>
      <c r="F185" s="24">
        <f t="shared" si="182"/>
        <v>-925.40275819993815</v>
      </c>
      <c r="G185" s="24">
        <f t="shared" si="183"/>
        <v>-166.8706282204972</v>
      </c>
      <c r="H185" s="20">
        <f t="shared" si="184"/>
        <v>6504418.987241799</v>
      </c>
      <c r="I185" s="20">
        <f t="shared" si="185"/>
        <v>2213554.4593717786</v>
      </c>
      <c r="J185" s="21">
        <f t="shared" si="186"/>
        <v>940.32764047791159</v>
      </c>
      <c r="K185" s="21">
        <f t="shared" si="187"/>
        <v>190.22185208101899</v>
      </c>
      <c r="L185" s="21">
        <f t="shared" si="188"/>
        <v>816.16201280678251</v>
      </c>
      <c r="M185" s="25"/>
      <c r="N185" s="20">
        <f t="shared" si="189"/>
        <v>10</v>
      </c>
      <c r="O185" s="20">
        <f t="shared" si="190"/>
        <v>-1.2740903539558552E-2</v>
      </c>
      <c r="P185" s="20">
        <f t="shared" si="191"/>
        <v>-1.2217304763959117E-3</v>
      </c>
      <c r="Q185" s="22">
        <f t="shared" si="192"/>
        <v>1.2774045877645968E-2</v>
      </c>
      <c r="R185" s="21">
        <f t="shared" si="193"/>
        <v>1.0000135982425649</v>
      </c>
      <c r="S185" s="20">
        <f t="shared" si="194"/>
        <v>6.5835668788552644</v>
      </c>
      <c r="T185" s="20">
        <f t="shared" si="195"/>
        <v>-7.2579306987862076</v>
      </c>
      <c r="U185" s="20">
        <f t="shared" si="196"/>
        <v>-1.9944245607657265</v>
      </c>
      <c r="V185" s="25"/>
      <c r="W185" s="44">
        <v>1770</v>
      </c>
      <c r="X185" s="44">
        <v>48.46</v>
      </c>
      <c r="Y185" s="20">
        <v>195.33</v>
      </c>
      <c r="Z185" s="20">
        <f t="shared" si="197"/>
        <v>1419.9638248790159</v>
      </c>
      <c r="AA185" s="20">
        <f t="shared" si="198"/>
        <v>-1314.4238248790159</v>
      </c>
      <c r="AB185" s="20">
        <f t="shared" si="199"/>
        <v>-925.40275819993815</v>
      </c>
      <c r="AC185" s="20">
        <f t="shared" si="200"/>
        <v>-166.8706282204972</v>
      </c>
      <c r="AD185" s="20">
        <f t="shared" si="201"/>
        <v>6504418.987241799</v>
      </c>
      <c r="AE185" s="20">
        <f t="shared" si="202"/>
        <v>2213554.4593717786</v>
      </c>
      <c r="AF185" s="21">
        <f t="shared" si="203"/>
        <v>940.32764047791159</v>
      </c>
      <c r="AG185" s="21">
        <f t="shared" si="204"/>
        <v>190.22185208101899</v>
      </c>
      <c r="AH185" s="21">
        <f t="shared" si="205"/>
        <v>816.16201280678251</v>
      </c>
      <c r="AI185" s="25"/>
      <c r="AJ185" s="20">
        <f t="shared" si="206"/>
        <v>10</v>
      </c>
      <c r="AK185" s="20">
        <f t="shared" si="207"/>
        <v>-1.2740903539558552E-2</v>
      </c>
      <c r="AL185" s="20">
        <f t="shared" si="208"/>
        <v>-1.2217304763959117E-3</v>
      </c>
      <c r="AM185" s="23">
        <f t="shared" si="209"/>
        <v>1.2774045877645968E-2</v>
      </c>
      <c r="AN185" s="44">
        <f t="shared" si="210"/>
        <v>1.0000135982425649</v>
      </c>
      <c r="AO185" s="23">
        <f t="shared" si="211"/>
        <v>6.5835668788552644</v>
      </c>
      <c r="AP185" s="23">
        <f t="shared" si="212"/>
        <v>-7.2579306987862076</v>
      </c>
      <c r="AQ185" s="23">
        <f t="shared" si="213"/>
        <v>-1.9944245607657265</v>
      </c>
      <c r="AR185" s="44">
        <f t="shared" si="214"/>
        <v>0.73313824739648692</v>
      </c>
      <c r="AS185" s="25"/>
      <c r="AT185" s="20">
        <f t="shared" si="215"/>
        <v>0</v>
      </c>
      <c r="AU185" s="20">
        <f t="shared" si="216"/>
        <v>0</v>
      </c>
      <c r="AV185" s="20">
        <f t="shared" si="217"/>
        <v>0</v>
      </c>
      <c r="AX185" s="18"/>
      <c r="AY185" s="18"/>
      <c r="AZ185" s="18"/>
      <c r="BA185" s="125"/>
      <c r="BB185" s="125"/>
      <c r="BC185" s="126"/>
      <c r="BD185" s="122"/>
      <c r="BE185" s="30" t="s">
        <v>120</v>
      </c>
    </row>
    <row r="186" spans="1:57" x14ac:dyDescent="0.4">
      <c r="A186" s="44">
        <v>1780</v>
      </c>
      <c r="B186" s="44">
        <v>48.43</v>
      </c>
      <c r="C186" s="20">
        <v>195.34</v>
      </c>
      <c r="D186" s="24">
        <f t="shared" si="180"/>
        <v>1426.5972116996134</v>
      </c>
      <c r="E186" s="24">
        <f t="shared" si="181"/>
        <v>-1321.0572116996134</v>
      </c>
      <c r="F186" s="24">
        <f t="shared" si="182"/>
        <v>-932.61951995331594</v>
      </c>
      <c r="G186" s="24">
        <f t="shared" si="183"/>
        <v>-168.84964986174487</v>
      </c>
      <c r="H186" s="20">
        <f t="shared" si="184"/>
        <v>6504411.770480046</v>
      </c>
      <c r="I186" s="20">
        <f t="shared" si="185"/>
        <v>2213552.4803501372</v>
      </c>
      <c r="J186" s="21">
        <f t="shared" si="186"/>
        <v>947.78128977965559</v>
      </c>
      <c r="K186" s="21">
        <f t="shared" si="187"/>
        <v>190.2621692937542</v>
      </c>
      <c r="L186" s="21">
        <f t="shared" si="188"/>
        <v>822.96246363556668</v>
      </c>
      <c r="M186" s="25"/>
      <c r="N186" s="20">
        <f t="shared" si="189"/>
        <v>10</v>
      </c>
      <c r="O186" s="20">
        <f t="shared" si="190"/>
        <v>-5.2359877559831865E-4</v>
      </c>
      <c r="P186" s="20">
        <f t="shared" si="191"/>
        <v>1.7453292519927421E-4</v>
      </c>
      <c r="Q186" s="22">
        <f t="shared" si="192"/>
        <v>5.396421933987483E-4</v>
      </c>
      <c r="R186" s="21">
        <f t="shared" si="193"/>
        <v>1.0000000242678087</v>
      </c>
      <c r="S186" s="20">
        <f t="shared" si="194"/>
        <v>6.6333868205974786</v>
      </c>
      <c r="T186" s="20">
        <f t="shared" si="195"/>
        <v>-7.2167617533777744</v>
      </c>
      <c r="U186" s="20">
        <f t="shared" si="196"/>
        <v>-1.9790216412476669</v>
      </c>
      <c r="V186" s="25"/>
      <c r="W186" s="44">
        <v>1780</v>
      </c>
      <c r="X186" s="44">
        <v>48.43</v>
      </c>
      <c r="Y186" s="20">
        <v>195.34</v>
      </c>
      <c r="Z186" s="20">
        <f t="shared" si="197"/>
        <v>1426.5972116996134</v>
      </c>
      <c r="AA186" s="20">
        <f t="shared" si="198"/>
        <v>-1321.0572116996134</v>
      </c>
      <c r="AB186" s="20">
        <f t="shared" si="199"/>
        <v>-932.61951995331594</v>
      </c>
      <c r="AC186" s="20">
        <f t="shared" si="200"/>
        <v>-168.84964986174487</v>
      </c>
      <c r="AD186" s="20">
        <f t="shared" si="201"/>
        <v>6504411.770480046</v>
      </c>
      <c r="AE186" s="20">
        <f t="shared" si="202"/>
        <v>2213552.4803501372</v>
      </c>
      <c r="AF186" s="21">
        <f t="shared" si="203"/>
        <v>947.78128977965559</v>
      </c>
      <c r="AG186" s="21">
        <f t="shared" si="204"/>
        <v>190.2621692937542</v>
      </c>
      <c r="AH186" s="21">
        <f t="shared" si="205"/>
        <v>822.96246363556668</v>
      </c>
      <c r="AI186" s="25"/>
      <c r="AJ186" s="20">
        <f t="shared" si="206"/>
        <v>10</v>
      </c>
      <c r="AK186" s="20">
        <f t="shared" si="207"/>
        <v>-5.2359877559831865E-4</v>
      </c>
      <c r="AL186" s="20">
        <f t="shared" si="208"/>
        <v>1.7453292519927421E-4</v>
      </c>
      <c r="AM186" s="23">
        <f t="shared" si="209"/>
        <v>5.396421933987483E-4</v>
      </c>
      <c r="AN186" s="44">
        <f t="shared" si="210"/>
        <v>1.0000000242678087</v>
      </c>
      <c r="AO186" s="23">
        <f t="shared" si="211"/>
        <v>6.6333868205974786</v>
      </c>
      <c r="AP186" s="23">
        <f t="shared" si="212"/>
        <v>-7.2167617533777744</v>
      </c>
      <c r="AQ186" s="23">
        <f t="shared" si="213"/>
        <v>-1.9790216412476669</v>
      </c>
      <c r="AR186" s="44">
        <f t="shared" si="214"/>
        <v>3.1525965261210188E-2</v>
      </c>
      <c r="AS186" s="25"/>
      <c r="AT186" s="20">
        <f t="shared" si="215"/>
        <v>0</v>
      </c>
      <c r="AU186" s="20">
        <f t="shared" si="216"/>
        <v>0</v>
      </c>
      <c r="AV186" s="20">
        <f t="shared" si="217"/>
        <v>0</v>
      </c>
      <c r="AX186" s="18"/>
      <c r="AY186" s="18"/>
      <c r="AZ186" s="18"/>
      <c r="BA186" s="125"/>
      <c r="BB186" s="125"/>
      <c r="BC186" s="126"/>
      <c r="BD186" s="122"/>
      <c r="BE186" s="30" t="s">
        <v>120</v>
      </c>
    </row>
    <row r="187" spans="1:57" x14ac:dyDescent="0.4">
      <c r="A187" s="44">
        <v>1790</v>
      </c>
      <c r="B187" s="44">
        <v>47.62</v>
      </c>
      <c r="C187" s="20">
        <v>195.47</v>
      </c>
      <c r="D187" s="24">
        <f t="shared" si="180"/>
        <v>1433.2852204365058</v>
      </c>
      <c r="E187" s="24">
        <f t="shared" si="181"/>
        <v>-1327.7452204365059</v>
      </c>
      <c r="F187" s="24">
        <f t="shared" si="182"/>
        <v>-939.78673852189308</v>
      </c>
      <c r="G187" s="24">
        <f t="shared" si="183"/>
        <v>-170.82444806197034</v>
      </c>
      <c r="H187" s="20">
        <f t="shared" si="184"/>
        <v>6504404.6032614773</v>
      </c>
      <c r="I187" s="20">
        <f t="shared" si="185"/>
        <v>2213550.505551937</v>
      </c>
      <c r="J187" s="21">
        <f t="shared" si="186"/>
        <v>955.18590125550622</v>
      </c>
      <c r="K187" s="21">
        <f t="shared" si="187"/>
        <v>190.30213950449749</v>
      </c>
      <c r="L187" s="21">
        <f t="shared" si="188"/>
        <v>829.72224740738045</v>
      </c>
      <c r="M187" s="25"/>
      <c r="N187" s="20">
        <f t="shared" si="189"/>
        <v>10</v>
      </c>
      <c r="O187" s="20">
        <f t="shared" si="190"/>
        <v>-1.4137166941154109E-2</v>
      </c>
      <c r="P187" s="20">
        <f t="shared" si="191"/>
        <v>2.2689280275925493E-3</v>
      </c>
      <c r="Q187" s="22">
        <f t="shared" si="192"/>
        <v>1.4237437804438091E-2</v>
      </c>
      <c r="R187" s="21">
        <f t="shared" si="193"/>
        <v>1.000016892395353</v>
      </c>
      <c r="S187" s="20">
        <f t="shared" si="194"/>
        <v>6.6880087368924714</v>
      </c>
      <c r="T187" s="20">
        <f t="shared" si="195"/>
        <v>-7.1672185685770859</v>
      </c>
      <c r="U187" s="20">
        <f t="shared" si="196"/>
        <v>-1.9747982002254769</v>
      </c>
      <c r="V187" s="25"/>
      <c r="W187" s="44">
        <v>1790</v>
      </c>
      <c r="X187" s="44">
        <v>47.62</v>
      </c>
      <c r="Y187" s="20">
        <v>195.47</v>
      </c>
      <c r="Z187" s="20">
        <f t="shared" si="197"/>
        <v>1433.2852204365058</v>
      </c>
      <c r="AA187" s="20">
        <f t="shared" si="198"/>
        <v>-1327.7452204365059</v>
      </c>
      <c r="AB187" s="20">
        <f t="shared" si="199"/>
        <v>-939.78673852189308</v>
      </c>
      <c r="AC187" s="20">
        <f t="shared" si="200"/>
        <v>-170.82444806197034</v>
      </c>
      <c r="AD187" s="20">
        <f t="shared" si="201"/>
        <v>6504404.6032614773</v>
      </c>
      <c r="AE187" s="20">
        <f t="shared" si="202"/>
        <v>2213550.505551937</v>
      </c>
      <c r="AF187" s="21">
        <f t="shared" si="203"/>
        <v>955.18590125550622</v>
      </c>
      <c r="AG187" s="21">
        <f t="shared" si="204"/>
        <v>190.30213950449749</v>
      </c>
      <c r="AH187" s="21">
        <f t="shared" si="205"/>
        <v>829.72224740738045</v>
      </c>
      <c r="AI187" s="25"/>
      <c r="AJ187" s="20">
        <f t="shared" si="206"/>
        <v>10</v>
      </c>
      <c r="AK187" s="20">
        <f t="shared" si="207"/>
        <v>-1.4137166941154109E-2</v>
      </c>
      <c r="AL187" s="20">
        <f t="shared" si="208"/>
        <v>2.2689280275925493E-3</v>
      </c>
      <c r="AM187" s="23">
        <f t="shared" si="209"/>
        <v>1.4237437804438091E-2</v>
      </c>
      <c r="AN187" s="44">
        <f t="shared" si="210"/>
        <v>1.000016892395353</v>
      </c>
      <c r="AO187" s="23">
        <f t="shared" si="211"/>
        <v>6.6880087368924714</v>
      </c>
      <c r="AP187" s="23">
        <f t="shared" si="212"/>
        <v>-7.1672185685770859</v>
      </c>
      <c r="AQ187" s="23">
        <f t="shared" si="213"/>
        <v>-1.9747982002254769</v>
      </c>
      <c r="AR187" s="44">
        <f t="shared" si="214"/>
        <v>0.81534642312832939</v>
      </c>
      <c r="AS187" s="25"/>
      <c r="AT187" s="20">
        <f t="shared" si="215"/>
        <v>0</v>
      </c>
      <c r="AU187" s="20">
        <f t="shared" si="216"/>
        <v>0</v>
      </c>
      <c r="AV187" s="20">
        <f t="shared" si="217"/>
        <v>0</v>
      </c>
      <c r="AX187" s="18"/>
      <c r="AY187" s="18"/>
      <c r="AZ187" s="18"/>
      <c r="BA187" s="125"/>
      <c r="BB187" s="125"/>
      <c r="BC187" s="126"/>
      <c r="BD187" s="122"/>
      <c r="BE187" s="30" t="s">
        <v>120</v>
      </c>
    </row>
    <row r="188" spans="1:57" x14ac:dyDescent="0.4">
      <c r="A188" s="44">
        <v>1800</v>
      </c>
      <c r="B188" s="44">
        <v>46.92</v>
      </c>
      <c r="C188" s="20">
        <v>196.34</v>
      </c>
      <c r="D188" s="24">
        <f t="shared" si="180"/>
        <v>1440.0706923534681</v>
      </c>
      <c r="E188" s="24">
        <f t="shared" si="181"/>
        <v>-1334.5306923534681</v>
      </c>
      <c r="F188" s="24">
        <f t="shared" si="182"/>
        <v>-946.85103612001774</v>
      </c>
      <c r="G188" s="24">
        <f t="shared" si="183"/>
        <v>-172.83710545959838</v>
      </c>
      <c r="H188" s="20">
        <f t="shared" si="184"/>
        <v>6504397.5389638795</v>
      </c>
      <c r="I188" s="20">
        <f t="shared" si="185"/>
        <v>2213548.4928945396</v>
      </c>
      <c r="J188" s="21">
        <f t="shared" si="186"/>
        <v>962.4965192795263</v>
      </c>
      <c r="K188" s="21">
        <f t="shared" si="187"/>
        <v>190.3448116820033</v>
      </c>
      <c r="L188" s="21">
        <f t="shared" si="188"/>
        <v>836.42752456470203</v>
      </c>
      <c r="M188" s="25"/>
      <c r="N188" s="20">
        <f t="shared" si="189"/>
        <v>10</v>
      </c>
      <c r="O188" s="20">
        <f t="shared" si="190"/>
        <v>-1.2217304763960232E-2</v>
      </c>
      <c r="P188" s="20">
        <f t="shared" si="191"/>
        <v>1.5184364492350746E-2</v>
      </c>
      <c r="Q188" s="22">
        <f t="shared" si="192"/>
        <v>1.6542780256284972E-2</v>
      </c>
      <c r="R188" s="21">
        <f t="shared" si="193"/>
        <v>1.0000228059223326</v>
      </c>
      <c r="S188" s="20">
        <f t="shared" si="194"/>
        <v>6.785471916962365</v>
      </c>
      <c r="T188" s="20">
        <f t="shared" si="195"/>
        <v>-7.0642975981246474</v>
      </c>
      <c r="U188" s="20">
        <f t="shared" si="196"/>
        <v>-2.0126573976280446</v>
      </c>
      <c r="V188" s="25"/>
      <c r="W188" s="44">
        <v>1800</v>
      </c>
      <c r="X188" s="44">
        <v>46.92</v>
      </c>
      <c r="Y188" s="20">
        <v>196.34</v>
      </c>
      <c r="Z188" s="20">
        <f t="shared" si="197"/>
        <v>1440.0706923534681</v>
      </c>
      <c r="AA188" s="20">
        <f t="shared" si="198"/>
        <v>-1334.5306923534681</v>
      </c>
      <c r="AB188" s="20">
        <f t="shared" si="199"/>
        <v>-946.85103612001774</v>
      </c>
      <c r="AC188" s="20">
        <f t="shared" si="200"/>
        <v>-172.83710545959838</v>
      </c>
      <c r="AD188" s="20">
        <f t="shared" si="201"/>
        <v>6504397.5389638795</v>
      </c>
      <c r="AE188" s="20">
        <f t="shared" si="202"/>
        <v>2213548.4928945396</v>
      </c>
      <c r="AF188" s="21">
        <f t="shared" si="203"/>
        <v>962.4965192795263</v>
      </c>
      <c r="AG188" s="21">
        <f t="shared" si="204"/>
        <v>190.3448116820033</v>
      </c>
      <c r="AH188" s="21">
        <f t="shared" si="205"/>
        <v>836.42752456470203</v>
      </c>
      <c r="AI188" s="25"/>
      <c r="AJ188" s="20">
        <f t="shared" si="206"/>
        <v>10</v>
      </c>
      <c r="AK188" s="20">
        <f t="shared" si="207"/>
        <v>-1.2217304763960232E-2</v>
      </c>
      <c r="AL188" s="20">
        <f t="shared" si="208"/>
        <v>1.5184364492350746E-2</v>
      </c>
      <c r="AM188" s="23">
        <f t="shared" si="209"/>
        <v>1.6542780256284972E-2</v>
      </c>
      <c r="AN188" s="44">
        <f t="shared" si="210"/>
        <v>1.0000228059223326</v>
      </c>
      <c r="AO188" s="23">
        <f t="shared" si="211"/>
        <v>6.785471916962365</v>
      </c>
      <c r="AP188" s="23">
        <f t="shared" si="212"/>
        <v>-7.0642975981246474</v>
      </c>
      <c r="AQ188" s="23">
        <f t="shared" si="213"/>
        <v>-2.0126573976280446</v>
      </c>
      <c r="AR188" s="44">
        <f t="shared" si="214"/>
        <v>0.64166428505658124</v>
      </c>
      <c r="AS188" s="25"/>
      <c r="AT188" s="20">
        <f t="shared" si="215"/>
        <v>0</v>
      </c>
      <c r="AU188" s="20">
        <f t="shared" si="216"/>
        <v>0</v>
      </c>
      <c r="AV188" s="20">
        <f t="shared" si="217"/>
        <v>0</v>
      </c>
      <c r="AX188" s="18"/>
      <c r="AY188" s="18"/>
      <c r="AZ188" s="18"/>
      <c r="BA188" s="125"/>
      <c r="BB188" s="125"/>
      <c r="BC188" s="126"/>
      <c r="BD188" s="122"/>
      <c r="BE188" s="30" t="s">
        <v>120</v>
      </c>
    </row>
    <row r="189" spans="1:57" x14ac:dyDescent="0.4">
      <c r="A189" s="44">
        <v>1810</v>
      </c>
      <c r="B189" s="44">
        <v>46.69</v>
      </c>
      <c r="C189" s="20">
        <v>196.23</v>
      </c>
      <c r="D189" s="24">
        <f t="shared" si="180"/>
        <v>1446.9155237631469</v>
      </c>
      <c r="E189" s="24">
        <f t="shared" si="181"/>
        <v>-1341.3755237631469</v>
      </c>
      <c r="F189" s="24">
        <f t="shared" si="182"/>
        <v>-953.84881388474344</v>
      </c>
      <c r="G189" s="24">
        <f t="shared" si="183"/>
        <v>-174.88142410365882</v>
      </c>
      <c r="H189" s="20">
        <f t="shared" si="184"/>
        <v>6504390.5411861148</v>
      </c>
      <c r="I189" s="20">
        <f t="shared" si="185"/>
        <v>2213546.4485758957</v>
      </c>
      <c r="J189" s="21">
        <f t="shared" si="186"/>
        <v>969.74794263553645</v>
      </c>
      <c r="K189" s="21">
        <f t="shared" si="187"/>
        <v>190.38938907337516</v>
      </c>
      <c r="L189" s="21">
        <f t="shared" si="188"/>
        <v>843.10219603020471</v>
      </c>
      <c r="M189" s="25"/>
      <c r="N189" s="20">
        <f t="shared" si="189"/>
        <v>10</v>
      </c>
      <c r="O189" s="20">
        <f t="shared" si="190"/>
        <v>-4.0142572795870274E-3</v>
      </c>
      <c r="P189" s="20">
        <f t="shared" si="191"/>
        <v>-1.9198621771940006E-3</v>
      </c>
      <c r="Q189" s="22">
        <f t="shared" si="192"/>
        <v>4.2512618025765114E-3</v>
      </c>
      <c r="R189" s="21">
        <f t="shared" si="193"/>
        <v>1.0000015061049647</v>
      </c>
      <c r="S189" s="20">
        <f t="shared" si="194"/>
        <v>6.8448314096787133</v>
      </c>
      <c r="T189" s="20">
        <f t="shared" si="195"/>
        <v>-6.997777764725674</v>
      </c>
      <c r="U189" s="20">
        <f t="shared" si="196"/>
        <v>-2.0443186440604406</v>
      </c>
      <c r="V189" s="25"/>
      <c r="W189" s="44">
        <v>1810</v>
      </c>
      <c r="X189" s="44">
        <v>46.69</v>
      </c>
      <c r="Y189" s="20">
        <v>196.23</v>
      </c>
      <c r="Z189" s="20">
        <f t="shared" si="197"/>
        <v>1446.9155237631469</v>
      </c>
      <c r="AA189" s="20">
        <f t="shared" si="198"/>
        <v>-1341.3755237631469</v>
      </c>
      <c r="AB189" s="20">
        <f t="shared" si="199"/>
        <v>-953.84881388474344</v>
      </c>
      <c r="AC189" s="20">
        <f t="shared" si="200"/>
        <v>-174.88142410365882</v>
      </c>
      <c r="AD189" s="20">
        <f t="shared" si="201"/>
        <v>6504390.5411861148</v>
      </c>
      <c r="AE189" s="20">
        <f t="shared" si="202"/>
        <v>2213546.4485758957</v>
      </c>
      <c r="AF189" s="21">
        <f t="shared" si="203"/>
        <v>969.74794263553645</v>
      </c>
      <c r="AG189" s="21">
        <f t="shared" si="204"/>
        <v>190.38938907337516</v>
      </c>
      <c r="AH189" s="21">
        <f t="shared" si="205"/>
        <v>843.10219603020471</v>
      </c>
      <c r="AI189" s="25"/>
      <c r="AJ189" s="20">
        <f t="shared" si="206"/>
        <v>10</v>
      </c>
      <c r="AK189" s="20">
        <f t="shared" si="207"/>
        <v>-4.0142572795870274E-3</v>
      </c>
      <c r="AL189" s="20">
        <f t="shared" si="208"/>
        <v>-1.9198621771940006E-3</v>
      </c>
      <c r="AM189" s="23">
        <f t="shared" si="209"/>
        <v>4.2512618025765114E-3</v>
      </c>
      <c r="AN189" s="44">
        <f t="shared" si="210"/>
        <v>1.0000015061049647</v>
      </c>
      <c r="AO189" s="23">
        <f t="shared" si="211"/>
        <v>6.8448314096787133</v>
      </c>
      <c r="AP189" s="23">
        <f t="shared" si="212"/>
        <v>-6.997777764725674</v>
      </c>
      <c r="AQ189" s="23">
        <f t="shared" si="213"/>
        <v>-2.0443186440604406</v>
      </c>
      <c r="AR189" s="44">
        <f t="shared" si="214"/>
        <v>0.23224818225048405</v>
      </c>
      <c r="AS189" s="25"/>
      <c r="AT189" s="20">
        <f t="shared" si="215"/>
        <v>0</v>
      </c>
      <c r="AU189" s="20">
        <f t="shared" si="216"/>
        <v>0</v>
      </c>
      <c r="AV189" s="20">
        <f t="shared" si="217"/>
        <v>0</v>
      </c>
      <c r="AX189" s="18"/>
      <c r="AY189" s="18"/>
      <c r="AZ189" s="18"/>
      <c r="BA189" s="125"/>
      <c r="BB189" s="125"/>
      <c r="BC189" s="126"/>
      <c r="BD189" s="122"/>
      <c r="BE189" s="30" t="s">
        <v>120</v>
      </c>
    </row>
    <row r="190" spans="1:57" x14ac:dyDescent="0.4">
      <c r="A190" s="44">
        <v>1820</v>
      </c>
      <c r="B190" s="44">
        <v>46.81</v>
      </c>
      <c r="C190" s="20">
        <v>196.23</v>
      </c>
      <c r="D190" s="24">
        <f t="shared" si="180"/>
        <v>1453.7673524140985</v>
      </c>
      <c r="E190" s="24">
        <f t="shared" si="181"/>
        <v>-1348.2273524140985</v>
      </c>
      <c r="F190" s="24">
        <f t="shared" si="182"/>
        <v>-960.84224807993871</v>
      </c>
      <c r="G190" s="24">
        <f t="shared" si="183"/>
        <v>-176.91717598966733</v>
      </c>
      <c r="H190" s="20">
        <f t="shared" si="184"/>
        <v>6504383.5477519194</v>
      </c>
      <c r="I190" s="20">
        <f t="shared" si="185"/>
        <v>2213544.4128240095</v>
      </c>
      <c r="J190" s="21">
        <f t="shared" si="186"/>
        <v>976.99412119800877</v>
      </c>
      <c r="K190" s="21">
        <f t="shared" si="187"/>
        <v>190.43285675786015</v>
      </c>
      <c r="L190" s="21">
        <f t="shared" si="188"/>
        <v>849.76803352247464</v>
      </c>
      <c r="M190" s="25"/>
      <c r="N190" s="20">
        <f t="shared" si="189"/>
        <v>10</v>
      </c>
      <c r="O190" s="20">
        <f t="shared" si="190"/>
        <v>2.0943951023932746E-3</v>
      </c>
      <c r="P190" s="20">
        <f t="shared" si="191"/>
        <v>0</v>
      </c>
      <c r="Q190" s="22">
        <f t="shared" si="192"/>
        <v>2.0943951023706386E-3</v>
      </c>
      <c r="R190" s="21">
        <f t="shared" si="193"/>
        <v>1.0000003655410639</v>
      </c>
      <c r="S190" s="20">
        <f t="shared" si="194"/>
        <v>6.851828650951612</v>
      </c>
      <c r="T190" s="20">
        <f t="shared" si="195"/>
        <v>-6.9934341951952543</v>
      </c>
      <c r="U190" s="20">
        <f t="shared" si="196"/>
        <v>-2.0357518860085171</v>
      </c>
      <c r="V190" s="25"/>
      <c r="W190" s="44">
        <v>1820</v>
      </c>
      <c r="X190" s="44">
        <v>46.81</v>
      </c>
      <c r="Y190" s="20">
        <v>196.23</v>
      </c>
      <c r="Z190" s="20">
        <f t="shared" si="197"/>
        <v>1453.7673524140985</v>
      </c>
      <c r="AA190" s="20">
        <f t="shared" si="198"/>
        <v>-1348.2273524140985</v>
      </c>
      <c r="AB190" s="20">
        <f t="shared" si="199"/>
        <v>-960.84224807993871</v>
      </c>
      <c r="AC190" s="20">
        <f t="shared" si="200"/>
        <v>-176.91717598966733</v>
      </c>
      <c r="AD190" s="20">
        <f t="shared" si="201"/>
        <v>6504383.5477519194</v>
      </c>
      <c r="AE190" s="20">
        <f t="shared" si="202"/>
        <v>2213544.4128240095</v>
      </c>
      <c r="AF190" s="21">
        <f t="shared" si="203"/>
        <v>976.99412119800877</v>
      </c>
      <c r="AG190" s="21">
        <f t="shared" si="204"/>
        <v>190.43285675786015</v>
      </c>
      <c r="AH190" s="21">
        <f t="shared" si="205"/>
        <v>849.76803352247464</v>
      </c>
      <c r="AI190" s="25"/>
      <c r="AJ190" s="20">
        <f t="shared" si="206"/>
        <v>10</v>
      </c>
      <c r="AK190" s="20">
        <f t="shared" si="207"/>
        <v>2.0943951023932746E-3</v>
      </c>
      <c r="AL190" s="20">
        <f t="shared" si="208"/>
        <v>0</v>
      </c>
      <c r="AM190" s="23">
        <f t="shared" si="209"/>
        <v>2.0943951023706386E-3</v>
      </c>
      <c r="AN190" s="44">
        <f t="shared" si="210"/>
        <v>1.0000003655410639</v>
      </c>
      <c r="AO190" s="23">
        <f t="shared" si="211"/>
        <v>6.851828650951612</v>
      </c>
      <c r="AP190" s="23">
        <f t="shared" si="212"/>
        <v>-6.9934341951952543</v>
      </c>
      <c r="AQ190" s="23">
        <f t="shared" si="213"/>
        <v>-2.0357518860085171</v>
      </c>
      <c r="AR190" s="44">
        <f t="shared" si="214"/>
        <v>0.12000000000000453</v>
      </c>
      <c r="AS190" s="25"/>
      <c r="AT190" s="20">
        <f t="shared" si="215"/>
        <v>0</v>
      </c>
      <c r="AU190" s="20">
        <f t="shared" si="216"/>
        <v>0</v>
      </c>
      <c r="AV190" s="20">
        <f t="shared" si="217"/>
        <v>0</v>
      </c>
      <c r="AX190" s="18"/>
      <c r="AY190" s="18"/>
      <c r="AZ190" s="18"/>
      <c r="BA190" s="125"/>
      <c r="BB190" s="125"/>
      <c r="BC190" s="126"/>
      <c r="BD190" s="122"/>
      <c r="BE190" s="30" t="s">
        <v>120</v>
      </c>
    </row>
    <row r="191" spans="1:57" x14ac:dyDescent="0.4">
      <c r="A191" s="44">
        <v>1830</v>
      </c>
      <c r="B191" s="44">
        <v>47.02</v>
      </c>
      <c r="C191" s="20">
        <v>196.06</v>
      </c>
      <c r="D191" s="24">
        <f t="shared" si="180"/>
        <v>1460.5981772059299</v>
      </c>
      <c r="E191" s="24">
        <f t="shared" si="181"/>
        <v>-1355.05817720593</v>
      </c>
      <c r="F191" s="24">
        <f t="shared" si="182"/>
        <v>-967.85761683070803</v>
      </c>
      <c r="G191" s="24">
        <f t="shared" si="183"/>
        <v>-178.94800903948183</v>
      </c>
      <c r="H191" s="20">
        <f t="shared" si="184"/>
        <v>6504376.532383169</v>
      </c>
      <c r="I191" s="20">
        <f t="shared" si="185"/>
        <v>2213542.3819909599</v>
      </c>
      <c r="J191" s="21">
        <f t="shared" si="186"/>
        <v>984.26152845491833</v>
      </c>
      <c r="K191" s="21">
        <f t="shared" si="187"/>
        <v>190.47517066451036</v>
      </c>
      <c r="L191" s="21">
        <f t="shared" si="188"/>
        <v>856.44751209219464</v>
      </c>
      <c r="M191" s="25"/>
      <c r="N191" s="20">
        <f t="shared" si="189"/>
        <v>10</v>
      </c>
      <c r="O191" s="20">
        <f t="shared" si="190"/>
        <v>3.6651914291881069E-3</v>
      </c>
      <c r="P191" s="20">
        <f t="shared" si="191"/>
        <v>-2.9670597283901418E-3</v>
      </c>
      <c r="Q191" s="22">
        <f t="shared" si="192"/>
        <v>4.2578572268774373E-3</v>
      </c>
      <c r="R191" s="21">
        <f t="shared" si="193"/>
        <v>1.0000015107817528</v>
      </c>
      <c r="S191" s="20">
        <f t="shared" si="194"/>
        <v>6.8308247918315246</v>
      </c>
      <c r="T191" s="20">
        <f t="shared" si="195"/>
        <v>-7.0153687507693352</v>
      </c>
      <c r="U191" s="20">
        <f t="shared" si="196"/>
        <v>-2.0308330498145017</v>
      </c>
      <c r="V191" s="25"/>
      <c r="W191" s="44">
        <v>1830</v>
      </c>
      <c r="X191" s="44">
        <v>47.02</v>
      </c>
      <c r="Y191" s="20">
        <v>196.06</v>
      </c>
      <c r="Z191" s="20">
        <f t="shared" si="197"/>
        <v>1460.5981772059299</v>
      </c>
      <c r="AA191" s="20">
        <f t="shared" si="198"/>
        <v>-1355.05817720593</v>
      </c>
      <c r="AB191" s="20">
        <f t="shared" si="199"/>
        <v>-967.85761683070803</v>
      </c>
      <c r="AC191" s="20">
        <f t="shared" si="200"/>
        <v>-178.94800903948183</v>
      </c>
      <c r="AD191" s="20">
        <f t="shared" si="201"/>
        <v>6504376.532383169</v>
      </c>
      <c r="AE191" s="20">
        <f t="shared" si="202"/>
        <v>2213542.3819909599</v>
      </c>
      <c r="AF191" s="21">
        <f t="shared" si="203"/>
        <v>984.26152845491833</v>
      </c>
      <c r="AG191" s="21">
        <f t="shared" si="204"/>
        <v>190.47517066451036</v>
      </c>
      <c r="AH191" s="21">
        <f t="shared" si="205"/>
        <v>856.44751209219464</v>
      </c>
      <c r="AI191" s="25"/>
      <c r="AJ191" s="20">
        <f t="shared" si="206"/>
        <v>10</v>
      </c>
      <c r="AK191" s="20">
        <f t="shared" si="207"/>
        <v>3.6651914291881069E-3</v>
      </c>
      <c r="AL191" s="20">
        <f t="shared" si="208"/>
        <v>-2.9670597283901418E-3</v>
      </c>
      <c r="AM191" s="23">
        <f t="shared" si="209"/>
        <v>4.2578572268774373E-3</v>
      </c>
      <c r="AN191" s="44">
        <f t="shared" si="210"/>
        <v>1.0000015107817528</v>
      </c>
      <c r="AO191" s="23">
        <f t="shared" si="211"/>
        <v>6.8308247918315246</v>
      </c>
      <c r="AP191" s="23">
        <f t="shared" si="212"/>
        <v>-7.0153687507693352</v>
      </c>
      <c r="AQ191" s="23">
        <f t="shared" si="213"/>
        <v>-2.0308330498145017</v>
      </c>
      <c r="AR191" s="44">
        <f t="shared" si="214"/>
        <v>0.21220806369075609</v>
      </c>
      <c r="AS191" s="25"/>
      <c r="AT191" s="20">
        <f t="shared" si="215"/>
        <v>0</v>
      </c>
      <c r="AU191" s="20">
        <f t="shared" si="216"/>
        <v>0</v>
      </c>
      <c r="AV191" s="20">
        <f t="shared" si="217"/>
        <v>0</v>
      </c>
      <c r="AX191" s="18"/>
      <c r="AY191" s="18"/>
      <c r="AZ191" s="18"/>
      <c r="BA191" s="125"/>
      <c r="BB191" s="125"/>
      <c r="BC191" s="126"/>
      <c r="BD191" s="122"/>
      <c r="BE191" s="30" t="s">
        <v>120</v>
      </c>
    </row>
    <row r="192" spans="1:57" x14ac:dyDescent="0.4">
      <c r="A192" s="44">
        <v>1840</v>
      </c>
      <c r="B192" s="44">
        <v>47</v>
      </c>
      <c r="C192" s="20">
        <v>195.77</v>
      </c>
      <c r="D192" s="24">
        <f t="shared" si="180"/>
        <v>1467.416892003813</v>
      </c>
      <c r="E192" s="24">
        <f t="shared" si="181"/>
        <v>-1361.8768920038131</v>
      </c>
      <c r="F192" s="24">
        <f t="shared" si="182"/>
        <v>-974.89195193978662</v>
      </c>
      <c r="G192" s="24">
        <f t="shared" si="183"/>
        <v>-180.95378640421777</v>
      </c>
      <c r="H192" s="20">
        <f t="shared" si="184"/>
        <v>6504369.4980480596</v>
      </c>
      <c r="I192" s="20">
        <f t="shared" si="185"/>
        <v>2213540.3762135953</v>
      </c>
      <c r="J192" s="21">
        <f t="shared" si="186"/>
        <v>991.54353952360088</v>
      </c>
      <c r="K192" s="21">
        <f t="shared" si="187"/>
        <v>190.5152407227697</v>
      </c>
      <c r="L192" s="21">
        <f t="shared" si="188"/>
        <v>863.12541425138318</v>
      </c>
      <c r="M192" s="25"/>
      <c r="N192" s="20">
        <f t="shared" si="189"/>
        <v>10</v>
      </c>
      <c r="O192" s="20">
        <f t="shared" si="190"/>
        <v>-3.4906585039892046E-4</v>
      </c>
      <c r="P192" s="20">
        <f t="shared" si="191"/>
        <v>-5.0614548307834168E-3</v>
      </c>
      <c r="Q192" s="22">
        <f t="shared" si="192"/>
        <v>3.7187333414918644E-3</v>
      </c>
      <c r="R192" s="21">
        <f t="shared" si="193"/>
        <v>1.000001152416399</v>
      </c>
      <c r="S192" s="20">
        <f t="shared" si="194"/>
        <v>6.8187147978830343</v>
      </c>
      <c r="T192" s="20">
        <f t="shared" si="195"/>
        <v>-7.0343351090786443</v>
      </c>
      <c r="U192" s="20">
        <f t="shared" si="196"/>
        <v>-2.0057773647359283</v>
      </c>
      <c r="V192" s="25"/>
      <c r="W192" s="44">
        <v>1840</v>
      </c>
      <c r="X192" s="44">
        <v>47</v>
      </c>
      <c r="Y192" s="20">
        <v>195.77</v>
      </c>
      <c r="Z192" s="20">
        <f t="shared" si="197"/>
        <v>1467.416892003813</v>
      </c>
      <c r="AA192" s="20">
        <f t="shared" si="198"/>
        <v>-1361.8768920038131</v>
      </c>
      <c r="AB192" s="20">
        <f t="shared" si="199"/>
        <v>-974.89195193978662</v>
      </c>
      <c r="AC192" s="20">
        <f t="shared" si="200"/>
        <v>-180.95378640421777</v>
      </c>
      <c r="AD192" s="20">
        <f t="shared" si="201"/>
        <v>6504369.4980480596</v>
      </c>
      <c r="AE192" s="20">
        <f t="shared" si="202"/>
        <v>2213540.3762135953</v>
      </c>
      <c r="AF192" s="21">
        <f t="shared" si="203"/>
        <v>991.54353952360088</v>
      </c>
      <c r="AG192" s="21">
        <f t="shared" si="204"/>
        <v>190.5152407227697</v>
      </c>
      <c r="AH192" s="21">
        <f t="shared" si="205"/>
        <v>863.12541425138318</v>
      </c>
      <c r="AI192" s="25"/>
      <c r="AJ192" s="20">
        <f t="shared" si="206"/>
        <v>10</v>
      </c>
      <c r="AK192" s="20">
        <f t="shared" si="207"/>
        <v>-3.4906585039892046E-4</v>
      </c>
      <c r="AL192" s="20">
        <f t="shared" si="208"/>
        <v>-5.0614548307834168E-3</v>
      </c>
      <c r="AM192" s="23">
        <f t="shared" si="209"/>
        <v>3.7187333414918644E-3</v>
      </c>
      <c r="AN192" s="44">
        <f t="shared" si="210"/>
        <v>1.000001152416399</v>
      </c>
      <c r="AO192" s="23">
        <f t="shared" si="211"/>
        <v>6.8187147978830343</v>
      </c>
      <c r="AP192" s="23">
        <f t="shared" si="212"/>
        <v>-7.0343351090786443</v>
      </c>
      <c r="AQ192" s="23">
        <f t="shared" si="213"/>
        <v>-2.0057773647359283</v>
      </c>
      <c r="AR192" s="44">
        <f t="shared" si="214"/>
        <v>3.8442461913520236E-2</v>
      </c>
      <c r="AS192" s="25"/>
      <c r="AT192" s="20">
        <f t="shared" si="215"/>
        <v>0</v>
      </c>
      <c r="AU192" s="20">
        <f t="shared" si="216"/>
        <v>0</v>
      </c>
      <c r="AV192" s="20">
        <f t="shared" si="217"/>
        <v>0</v>
      </c>
      <c r="AX192" s="18"/>
      <c r="AY192" s="18"/>
      <c r="AZ192" s="18"/>
      <c r="BA192" s="125"/>
      <c r="BB192" s="125"/>
      <c r="BC192" s="126"/>
      <c r="BD192" s="122"/>
      <c r="BE192" s="30" t="s">
        <v>120</v>
      </c>
    </row>
    <row r="193" spans="1:57" x14ac:dyDescent="0.4">
      <c r="A193" s="44">
        <v>1850</v>
      </c>
      <c r="B193" s="44">
        <v>47.28</v>
      </c>
      <c r="C193" s="20">
        <v>195.68</v>
      </c>
      <c r="D193" s="24">
        <f t="shared" si="180"/>
        <v>1474.2189789035933</v>
      </c>
      <c r="E193" s="24">
        <f t="shared" si="181"/>
        <v>-1368.6789789035934</v>
      </c>
      <c r="F193" s="24">
        <f t="shared" si="182"/>
        <v>-981.94778423506239</v>
      </c>
      <c r="G193" s="24">
        <f t="shared" si="183"/>
        <v>-182.94040019764137</v>
      </c>
      <c r="H193" s="20">
        <f t="shared" si="184"/>
        <v>6504362.442215764</v>
      </c>
      <c r="I193" s="20">
        <f t="shared" si="185"/>
        <v>2213538.389599802</v>
      </c>
      <c r="J193" s="21">
        <f t="shared" si="186"/>
        <v>998.8436519238744</v>
      </c>
      <c r="K193" s="21">
        <f t="shared" si="187"/>
        <v>190.5534199538468</v>
      </c>
      <c r="L193" s="21">
        <f t="shared" si="188"/>
        <v>869.80746610440372</v>
      </c>
      <c r="M193" s="25"/>
      <c r="N193" s="20">
        <f t="shared" si="189"/>
        <v>10</v>
      </c>
      <c r="O193" s="20">
        <f t="shared" si="190"/>
        <v>4.8869219055841422E-3</v>
      </c>
      <c r="P193" s="20">
        <f t="shared" si="191"/>
        <v>-1.5707963267949561E-3</v>
      </c>
      <c r="Q193" s="22">
        <f t="shared" si="192"/>
        <v>5.0207338647887401E-3</v>
      </c>
      <c r="R193" s="21">
        <f t="shared" si="193"/>
        <v>1.0000021006526736</v>
      </c>
      <c r="S193" s="20">
        <f t="shared" si="194"/>
        <v>6.8020868997801998</v>
      </c>
      <c r="T193" s="20">
        <f t="shared" si="195"/>
        <v>-7.0558322952757555</v>
      </c>
      <c r="U193" s="20">
        <f t="shared" si="196"/>
        <v>-1.9866137934235975</v>
      </c>
      <c r="V193" s="25"/>
      <c r="W193" s="44">
        <v>1850</v>
      </c>
      <c r="X193" s="44">
        <v>47.28</v>
      </c>
      <c r="Y193" s="20">
        <v>195.68</v>
      </c>
      <c r="Z193" s="20">
        <f t="shared" si="197"/>
        <v>1474.2189789035933</v>
      </c>
      <c r="AA193" s="20">
        <f t="shared" si="198"/>
        <v>-1368.6789789035934</v>
      </c>
      <c r="AB193" s="20">
        <f t="shared" si="199"/>
        <v>-981.94778423506239</v>
      </c>
      <c r="AC193" s="20">
        <f t="shared" si="200"/>
        <v>-182.94040019764137</v>
      </c>
      <c r="AD193" s="20">
        <f t="shared" si="201"/>
        <v>6504362.442215764</v>
      </c>
      <c r="AE193" s="20">
        <f t="shared" si="202"/>
        <v>2213538.389599802</v>
      </c>
      <c r="AF193" s="21">
        <f t="shared" si="203"/>
        <v>998.8436519238744</v>
      </c>
      <c r="AG193" s="21">
        <f t="shared" si="204"/>
        <v>190.5534199538468</v>
      </c>
      <c r="AH193" s="21">
        <f t="shared" si="205"/>
        <v>869.80746610440372</v>
      </c>
      <c r="AI193" s="25"/>
      <c r="AJ193" s="20">
        <f t="shared" si="206"/>
        <v>10</v>
      </c>
      <c r="AK193" s="20">
        <f t="shared" si="207"/>
        <v>4.8869219055841422E-3</v>
      </c>
      <c r="AL193" s="20">
        <f t="shared" si="208"/>
        <v>-1.5707963267949561E-3</v>
      </c>
      <c r="AM193" s="23">
        <f t="shared" si="209"/>
        <v>5.0207338647887401E-3</v>
      </c>
      <c r="AN193" s="44">
        <f t="shared" si="210"/>
        <v>1.0000021006526736</v>
      </c>
      <c r="AO193" s="23">
        <f t="shared" si="211"/>
        <v>6.8020868997801998</v>
      </c>
      <c r="AP193" s="23">
        <f t="shared" si="212"/>
        <v>-7.0558322952757555</v>
      </c>
      <c r="AQ193" s="23">
        <f t="shared" si="213"/>
        <v>-1.9866137934235975</v>
      </c>
      <c r="AR193" s="44">
        <f t="shared" si="214"/>
        <v>0.2797182985815021</v>
      </c>
      <c r="AS193" s="25"/>
      <c r="AT193" s="20">
        <f t="shared" si="215"/>
        <v>0</v>
      </c>
      <c r="AU193" s="20">
        <f t="shared" si="216"/>
        <v>0</v>
      </c>
      <c r="AV193" s="20">
        <f t="shared" si="217"/>
        <v>0</v>
      </c>
      <c r="AX193" s="18"/>
      <c r="AY193" s="18"/>
      <c r="AZ193" s="18"/>
      <c r="BA193" s="125"/>
      <c r="BB193" s="125"/>
      <c r="BC193" s="126"/>
      <c r="BD193" s="122"/>
      <c r="BE193" s="30" t="s">
        <v>120</v>
      </c>
    </row>
    <row r="194" spans="1:57" x14ac:dyDescent="0.4">
      <c r="A194" s="44">
        <v>1860</v>
      </c>
      <c r="B194" s="44">
        <v>47.4</v>
      </c>
      <c r="C194" s="20">
        <v>195.47</v>
      </c>
      <c r="D194" s="24">
        <f t="shared" si="180"/>
        <v>1480.9954461422496</v>
      </c>
      <c r="E194" s="24">
        <f t="shared" si="181"/>
        <v>-1375.4554461422497</v>
      </c>
      <c r="F194" s="24">
        <f t="shared" si="182"/>
        <v>-989.03162163939521</v>
      </c>
      <c r="G194" s="24">
        <f t="shared" si="183"/>
        <v>-184.91489818398884</v>
      </c>
      <c r="H194" s="20">
        <f t="shared" si="184"/>
        <v>6504355.35837836</v>
      </c>
      <c r="I194" s="20">
        <f t="shared" si="185"/>
        <v>2213536.4151018155</v>
      </c>
      <c r="J194" s="21">
        <f t="shared" si="186"/>
        <v>1006.1695027047117</v>
      </c>
      <c r="K194" s="21">
        <f t="shared" si="187"/>
        <v>190.59007386356282</v>
      </c>
      <c r="L194" s="21">
        <f t="shared" si="188"/>
        <v>876.50318322492626</v>
      </c>
      <c r="M194" s="25"/>
      <c r="N194" s="20">
        <f t="shared" si="189"/>
        <v>10</v>
      </c>
      <c r="O194" s="20">
        <f t="shared" si="190"/>
        <v>2.094395102393151E-3</v>
      </c>
      <c r="P194" s="20">
        <f t="shared" si="191"/>
        <v>-3.6651914291882309E-3</v>
      </c>
      <c r="Q194" s="22">
        <f t="shared" si="192"/>
        <v>3.4134031064172454E-3</v>
      </c>
      <c r="R194" s="21">
        <f t="shared" si="193"/>
        <v>1.0000009709445286</v>
      </c>
      <c r="S194" s="20">
        <f t="shared" si="194"/>
        <v>6.7764672386563944</v>
      </c>
      <c r="T194" s="20">
        <f t="shared" si="195"/>
        <v>-7.0838374043327947</v>
      </c>
      <c r="U194" s="20">
        <f t="shared" si="196"/>
        <v>-1.9744979863474623</v>
      </c>
      <c r="V194" s="25"/>
      <c r="W194" s="44">
        <v>1860</v>
      </c>
      <c r="X194" s="44">
        <v>47.4</v>
      </c>
      <c r="Y194" s="20">
        <v>195.47</v>
      </c>
      <c r="Z194" s="20">
        <f t="shared" si="197"/>
        <v>1480.9954461422496</v>
      </c>
      <c r="AA194" s="20">
        <f t="shared" si="198"/>
        <v>-1375.4554461422497</v>
      </c>
      <c r="AB194" s="20">
        <f t="shared" si="199"/>
        <v>-989.03162163939521</v>
      </c>
      <c r="AC194" s="20">
        <f t="shared" si="200"/>
        <v>-184.91489818398884</v>
      </c>
      <c r="AD194" s="20">
        <f t="shared" si="201"/>
        <v>6504355.35837836</v>
      </c>
      <c r="AE194" s="20">
        <f t="shared" si="202"/>
        <v>2213536.4151018155</v>
      </c>
      <c r="AF194" s="21">
        <f t="shared" si="203"/>
        <v>1006.1695027047117</v>
      </c>
      <c r="AG194" s="21">
        <f t="shared" si="204"/>
        <v>190.59007386356282</v>
      </c>
      <c r="AH194" s="21">
        <f t="shared" si="205"/>
        <v>876.50318322492626</v>
      </c>
      <c r="AI194" s="25"/>
      <c r="AJ194" s="20">
        <f t="shared" si="206"/>
        <v>10</v>
      </c>
      <c r="AK194" s="20">
        <f t="shared" si="207"/>
        <v>2.094395102393151E-3</v>
      </c>
      <c r="AL194" s="20">
        <f t="shared" si="208"/>
        <v>-3.6651914291882309E-3</v>
      </c>
      <c r="AM194" s="23">
        <f t="shared" si="209"/>
        <v>3.4134031064172454E-3</v>
      </c>
      <c r="AN194" s="44">
        <f t="shared" si="210"/>
        <v>1.0000009709445286</v>
      </c>
      <c r="AO194" s="23">
        <f t="shared" si="211"/>
        <v>6.7764672386563944</v>
      </c>
      <c r="AP194" s="23">
        <f t="shared" si="212"/>
        <v>-7.0838374043327947</v>
      </c>
      <c r="AQ194" s="23">
        <f t="shared" si="213"/>
        <v>-1.9744979863474623</v>
      </c>
      <c r="AR194" s="44">
        <f t="shared" si="214"/>
        <v>0.12756936716361278</v>
      </c>
      <c r="AS194" s="25"/>
      <c r="AT194" s="20">
        <f t="shared" si="215"/>
        <v>0</v>
      </c>
      <c r="AU194" s="20">
        <f t="shared" si="216"/>
        <v>0</v>
      </c>
      <c r="AV194" s="20">
        <f t="shared" si="217"/>
        <v>0</v>
      </c>
      <c r="AX194" s="18"/>
      <c r="AY194" s="18"/>
      <c r="AZ194" s="18"/>
      <c r="BA194" s="125"/>
      <c r="BB194" s="125"/>
      <c r="BC194" s="126"/>
      <c r="BD194" s="122"/>
      <c r="BE194" s="30" t="s">
        <v>120</v>
      </c>
    </row>
    <row r="195" spans="1:57" x14ac:dyDescent="0.4">
      <c r="A195" s="44">
        <v>1870</v>
      </c>
      <c r="B195" s="44">
        <v>47.68</v>
      </c>
      <c r="C195" s="20">
        <v>195.34</v>
      </c>
      <c r="D195" s="24">
        <f t="shared" si="180"/>
        <v>1487.7461942643372</v>
      </c>
      <c r="E195" s="24">
        <f t="shared" si="181"/>
        <v>-1382.2061942643372</v>
      </c>
      <c r="F195" s="24">
        <f t="shared" si="182"/>
        <v>-996.14404797583575</v>
      </c>
      <c r="G195" s="24">
        <f t="shared" si="183"/>
        <v>-186.8746351650683</v>
      </c>
      <c r="H195" s="20">
        <f t="shared" si="184"/>
        <v>6504348.2459520232</v>
      </c>
      <c r="I195" s="20">
        <f t="shared" si="185"/>
        <v>2213534.4553648345</v>
      </c>
      <c r="J195" s="21">
        <f t="shared" si="186"/>
        <v>1013.5211362304003</v>
      </c>
      <c r="K195" s="21">
        <f t="shared" si="187"/>
        <v>190.62507969378339</v>
      </c>
      <c r="L195" s="21">
        <f t="shared" si="188"/>
        <v>883.21131254673219</v>
      </c>
      <c r="M195" s="25"/>
      <c r="N195" s="20">
        <f t="shared" si="189"/>
        <v>10</v>
      </c>
      <c r="O195" s="20">
        <f t="shared" si="190"/>
        <v>4.8869219055841422E-3</v>
      </c>
      <c r="P195" s="20">
        <f t="shared" si="191"/>
        <v>-2.2689280275925493E-3</v>
      </c>
      <c r="Q195" s="22">
        <f t="shared" si="192"/>
        <v>5.1656483879074511E-3</v>
      </c>
      <c r="R195" s="21">
        <f t="shared" si="193"/>
        <v>1.0000022236662061</v>
      </c>
      <c r="S195" s="20">
        <f t="shared" si="194"/>
        <v>6.7507481220874572</v>
      </c>
      <c r="T195" s="20">
        <f t="shared" si="195"/>
        <v>-7.1124263364405307</v>
      </c>
      <c r="U195" s="20">
        <f t="shared" si="196"/>
        <v>-1.9597369810794456</v>
      </c>
      <c r="V195" s="25"/>
      <c r="W195" s="44">
        <v>1870</v>
      </c>
      <c r="X195" s="44">
        <v>47.68</v>
      </c>
      <c r="Y195" s="20">
        <v>195.34</v>
      </c>
      <c r="Z195" s="20">
        <f t="shared" si="197"/>
        <v>1487.7461942643372</v>
      </c>
      <c r="AA195" s="20">
        <f t="shared" si="198"/>
        <v>-1382.2061942643372</v>
      </c>
      <c r="AB195" s="20">
        <f t="shared" si="199"/>
        <v>-996.14404797583575</v>
      </c>
      <c r="AC195" s="20">
        <f t="shared" si="200"/>
        <v>-186.8746351650683</v>
      </c>
      <c r="AD195" s="20">
        <f t="shared" si="201"/>
        <v>6504348.2459520232</v>
      </c>
      <c r="AE195" s="20">
        <f t="shared" si="202"/>
        <v>2213534.4553648345</v>
      </c>
      <c r="AF195" s="21">
        <f t="shared" si="203"/>
        <v>1013.5211362304003</v>
      </c>
      <c r="AG195" s="21">
        <f t="shared" si="204"/>
        <v>190.62507969378339</v>
      </c>
      <c r="AH195" s="21">
        <f t="shared" si="205"/>
        <v>883.21131254673219</v>
      </c>
      <c r="AI195" s="25"/>
      <c r="AJ195" s="20">
        <f t="shared" si="206"/>
        <v>10</v>
      </c>
      <c r="AK195" s="20">
        <f t="shared" si="207"/>
        <v>4.8869219055841422E-3</v>
      </c>
      <c r="AL195" s="20">
        <f t="shared" si="208"/>
        <v>-2.2689280275925493E-3</v>
      </c>
      <c r="AM195" s="23">
        <f t="shared" si="209"/>
        <v>5.1656483879074511E-3</v>
      </c>
      <c r="AN195" s="44">
        <f t="shared" si="210"/>
        <v>1.0000022236662061</v>
      </c>
      <c r="AO195" s="23">
        <f t="shared" si="211"/>
        <v>6.7507481220874572</v>
      </c>
      <c r="AP195" s="23">
        <f t="shared" si="212"/>
        <v>-7.1124263364405307</v>
      </c>
      <c r="AQ195" s="23">
        <f t="shared" si="213"/>
        <v>-1.9597369810794456</v>
      </c>
      <c r="AR195" s="44">
        <f t="shared" si="214"/>
        <v>0.2843671067001024</v>
      </c>
      <c r="AS195" s="25"/>
      <c r="AT195" s="20">
        <f t="shared" si="215"/>
        <v>0</v>
      </c>
      <c r="AU195" s="20">
        <f t="shared" si="216"/>
        <v>0</v>
      </c>
      <c r="AV195" s="20">
        <f t="shared" si="217"/>
        <v>0</v>
      </c>
      <c r="AX195" s="18"/>
      <c r="AY195" s="18"/>
      <c r="AZ195" s="18"/>
      <c r="BA195" s="125"/>
      <c r="BB195" s="125"/>
      <c r="BC195" s="126"/>
      <c r="BD195" s="122"/>
      <c r="BE195" s="30" t="s">
        <v>120</v>
      </c>
    </row>
    <row r="196" spans="1:57" x14ac:dyDescent="0.4">
      <c r="A196" s="44">
        <v>1880</v>
      </c>
      <c r="B196" s="44">
        <v>47.79</v>
      </c>
      <c r="C196" s="20">
        <v>195.3</v>
      </c>
      <c r="D196" s="24">
        <f t="shared" si="180"/>
        <v>1494.4717991114687</v>
      </c>
      <c r="E196" s="24">
        <f t="shared" si="181"/>
        <v>-1388.9317991114688</v>
      </c>
      <c r="F196" s="24">
        <f t="shared" si="182"/>
        <v>-1003.2814958707677</v>
      </c>
      <c r="G196" s="24">
        <f t="shared" si="183"/>
        <v>-188.82989577363779</v>
      </c>
      <c r="H196" s="20">
        <f t="shared" si="184"/>
        <v>6504341.1085041286</v>
      </c>
      <c r="I196" s="20">
        <f t="shared" si="185"/>
        <v>2213532.5001042262</v>
      </c>
      <c r="J196" s="21">
        <f t="shared" si="186"/>
        <v>1020.896904439703</v>
      </c>
      <c r="K196" s="21">
        <f t="shared" si="187"/>
        <v>190.6590746874781</v>
      </c>
      <c r="L196" s="21">
        <f t="shared" si="188"/>
        <v>889.93573213759237</v>
      </c>
      <c r="M196" s="25"/>
      <c r="N196" s="20">
        <f t="shared" si="189"/>
        <v>10</v>
      </c>
      <c r="O196" s="20">
        <f t="shared" si="190"/>
        <v>1.9198621771937526E-3</v>
      </c>
      <c r="P196" s="20">
        <f t="shared" si="191"/>
        <v>-6.9813170079759297E-4</v>
      </c>
      <c r="Q196" s="22">
        <f t="shared" si="192"/>
        <v>1.9881635848661983E-3</v>
      </c>
      <c r="R196" s="21">
        <f t="shared" si="193"/>
        <v>1.0000003293996669</v>
      </c>
      <c r="S196" s="20">
        <f t="shared" si="194"/>
        <v>6.7256048471315113</v>
      </c>
      <c r="T196" s="20">
        <f t="shared" si="195"/>
        <v>-7.1374478949319276</v>
      </c>
      <c r="U196" s="20">
        <f t="shared" si="196"/>
        <v>-1.9552606085695006</v>
      </c>
      <c r="V196" s="25"/>
      <c r="W196" s="44">
        <v>1880</v>
      </c>
      <c r="X196" s="44">
        <v>47.79</v>
      </c>
      <c r="Y196" s="20">
        <v>195.3</v>
      </c>
      <c r="Z196" s="20">
        <f t="shared" si="197"/>
        <v>1494.4717991114687</v>
      </c>
      <c r="AA196" s="20">
        <f t="shared" si="198"/>
        <v>-1388.9317991114688</v>
      </c>
      <c r="AB196" s="20">
        <f t="shared" si="199"/>
        <v>-1003.2814958707677</v>
      </c>
      <c r="AC196" s="20">
        <f t="shared" si="200"/>
        <v>-188.82989577363779</v>
      </c>
      <c r="AD196" s="20">
        <f t="shared" si="201"/>
        <v>6504341.1085041286</v>
      </c>
      <c r="AE196" s="20">
        <f t="shared" si="202"/>
        <v>2213532.5001042262</v>
      </c>
      <c r="AF196" s="21">
        <f t="shared" si="203"/>
        <v>1020.896904439703</v>
      </c>
      <c r="AG196" s="21">
        <f t="shared" si="204"/>
        <v>190.6590746874781</v>
      </c>
      <c r="AH196" s="21">
        <f t="shared" si="205"/>
        <v>889.93573213759237</v>
      </c>
      <c r="AI196" s="25"/>
      <c r="AJ196" s="20">
        <f t="shared" si="206"/>
        <v>10</v>
      </c>
      <c r="AK196" s="20">
        <f t="shared" si="207"/>
        <v>1.9198621771937526E-3</v>
      </c>
      <c r="AL196" s="20">
        <f t="shared" si="208"/>
        <v>-6.9813170079759297E-4</v>
      </c>
      <c r="AM196" s="23">
        <f t="shared" si="209"/>
        <v>1.9881635848661983E-3</v>
      </c>
      <c r="AN196" s="44">
        <f t="shared" si="210"/>
        <v>1.0000003293996669</v>
      </c>
      <c r="AO196" s="23">
        <f t="shared" si="211"/>
        <v>6.7256048471315113</v>
      </c>
      <c r="AP196" s="23">
        <f t="shared" si="212"/>
        <v>-7.1374478949319276</v>
      </c>
      <c r="AQ196" s="23">
        <f t="shared" si="213"/>
        <v>-1.9552606085695006</v>
      </c>
      <c r="AR196" s="44">
        <f t="shared" si="214"/>
        <v>0.11235209793752327</v>
      </c>
      <c r="AS196" s="25"/>
      <c r="AT196" s="20">
        <f t="shared" si="215"/>
        <v>0</v>
      </c>
      <c r="AU196" s="20">
        <f t="shared" si="216"/>
        <v>0</v>
      </c>
      <c r="AV196" s="20">
        <f t="shared" si="217"/>
        <v>0</v>
      </c>
      <c r="AX196" s="18"/>
      <c r="AY196" s="18"/>
      <c r="AZ196" s="18"/>
      <c r="BA196" s="125"/>
      <c r="BB196" s="125"/>
      <c r="BC196" s="126"/>
      <c r="BD196" s="122"/>
      <c r="BE196" s="30" t="s">
        <v>120</v>
      </c>
    </row>
    <row r="197" spans="1:57" x14ac:dyDescent="0.4">
      <c r="A197" s="44">
        <v>1890</v>
      </c>
      <c r="B197" s="44">
        <v>47.97</v>
      </c>
      <c r="C197" s="20">
        <v>195.16</v>
      </c>
      <c r="D197" s="24">
        <f t="shared" si="180"/>
        <v>1501.1786539546697</v>
      </c>
      <c r="E197" s="24">
        <f t="shared" si="181"/>
        <v>-1395.6386539546697</v>
      </c>
      <c r="F197" s="24">
        <f t="shared" si="182"/>
        <v>-1010.4384041213154</v>
      </c>
      <c r="G197" s="24">
        <f t="shared" si="183"/>
        <v>-190.77839591094951</v>
      </c>
      <c r="H197" s="20">
        <f t="shared" si="184"/>
        <v>6504333.9515958782</v>
      </c>
      <c r="I197" s="20">
        <f t="shared" si="185"/>
        <v>2213530.5516040889</v>
      </c>
      <c r="J197" s="21">
        <f t="shared" si="186"/>
        <v>1028.2908950630583</v>
      </c>
      <c r="K197" s="21">
        <f t="shared" si="187"/>
        <v>190.69201064637704</v>
      </c>
      <c r="L197" s="21">
        <f t="shared" si="188"/>
        <v>896.67071367857329</v>
      </c>
      <c r="M197" s="25"/>
      <c r="N197" s="20">
        <f t="shared" si="189"/>
        <v>10</v>
      </c>
      <c r="O197" s="20">
        <f t="shared" si="190"/>
        <v>3.1415926535897881E-3</v>
      </c>
      <c r="P197" s="20">
        <f t="shared" si="191"/>
        <v>-2.4434609527923192E-3</v>
      </c>
      <c r="Q197" s="22">
        <f t="shared" si="192"/>
        <v>3.6269063859404316E-3</v>
      </c>
      <c r="R197" s="21">
        <f t="shared" si="193"/>
        <v>1.0000010962056032</v>
      </c>
      <c r="S197" s="20">
        <f t="shared" si="194"/>
        <v>6.7068548432010546</v>
      </c>
      <c r="T197" s="20">
        <f t="shared" si="195"/>
        <v>-7.156908250547767</v>
      </c>
      <c r="U197" s="20">
        <f t="shared" si="196"/>
        <v>-1.9485001373117363</v>
      </c>
      <c r="V197" s="25"/>
      <c r="W197" s="44">
        <v>1890</v>
      </c>
      <c r="X197" s="44">
        <v>47.97</v>
      </c>
      <c r="Y197" s="20">
        <v>195.16</v>
      </c>
      <c r="Z197" s="20">
        <f t="shared" si="197"/>
        <v>1501.1786539546697</v>
      </c>
      <c r="AA197" s="20">
        <f t="shared" si="198"/>
        <v>-1395.6386539546697</v>
      </c>
      <c r="AB197" s="20">
        <f t="shared" si="199"/>
        <v>-1010.4384041213154</v>
      </c>
      <c r="AC197" s="20">
        <f t="shared" si="200"/>
        <v>-190.77839591094951</v>
      </c>
      <c r="AD197" s="20">
        <f t="shared" si="201"/>
        <v>6504333.9515958782</v>
      </c>
      <c r="AE197" s="20">
        <f t="shared" si="202"/>
        <v>2213530.5516040889</v>
      </c>
      <c r="AF197" s="21">
        <f t="shared" si="203"/>
        <v>1028.2908950630583</v>
      </c>
      <c r="AG197" s="21">
        <f t="shared" si="204"/>
        <v>190.69201064637704</v>
      </c>
      <c r="AH197" s="21">
        <f t="shared" si="205"/>
        <v>896.67071367857329</v>
      </c>
      <c r="AI197" s="25"/>
      <c r="AJ197" s="20">
        <f t="shared" si="206"/>
        <v>10</v>
      </c>
      <c r="AK197" s="20">
        <f t="shared" si="207"/>
        <v>3.1415926535897881E-3</v>
      </c>
      <c r="AL197" s="20">
        <f t="shared" si="208"/>
        <v>-2.4434609527923192E-3</v>
      </c>
      <c r="AM197" s="23">
        <f t="shared" si="209"/>
        <v>3.6269063859404316E-3</v>
      </c>
      <c r="AN197" s="44">
        <f t="shared" si="210"/>
        <v>1.0000010962056032</v>
      </c>
      <c r="AO197" s="23">
        <f t="shared" si="211"/>
        <v>6.7068548432010546</v>
      </c>
      <c r="AP197" s="23">
        <f t="shared" si="212"/>
        <v>-7.156908250547767</v>
      </c>
      <c r="AQ197" s="23">
        <f t="shared" si="213"/>
        <v>-1.9485001373117363</v>
      </c>
      <c r="AR197" s="44">
        <f t="shared" si="214"/>
        <v>0.2037744308265573</v>
      </c>
      <c r="AS197" s="25"/>
      <c r="AT197" s="20">
        <f t="shared" si="215"/>
        <v>0</v>
      </c>
      <c r="AU197" s="20">
        <f t="shared" si="216"/>
        <v>0</v>
      </c>
      <c r="AV197" s="20">
        <f t="shared" si="217"/>
        <v>0</v>
      </c>
      <c r="AX197" s="18"/>
      <c r="AY197" s="18"/>
      <c r="AZ197" s="18"/>
      <c r="BA197" s="125"/>
      <c r="BB197" s="125"/>
      <c r="BC197" s="126"/>
      <c r="BD197" s="122"/>
      <c r="BE197" s="30" t="s">
        <v>120</v>
      </c>
    </row>
    <row r="198" spans="1:57" x14ac:dyDescent="0.4">
      <c r="A198" s="44">
        <v>1900</v>
      </c>
      <c r="B198" s="44">
        <v>47.93</v>
      </c>
      <c r="C198" s="20">
        <v>195.19</v>
      </c>
      <c r="D198" s="24">
        <f t="shared" si="180"/>
        <v>1507.8764425799436</v>
      </c>
      <c r="E198" s="24">
        <f t="shared" si="181"/>
        <v>-1402.3364425799437</v>
      </c>
      <c r="F198" s="24">
        <f t="shared" si="182"/>
        <v>-1017.6050852254143</v>
      </c>
      <c r="G198" s="24">
        <f t="shared" si="183"/>
        <v>-192.72218194907236</v>
      </c>
      <c r="H198" s="20">
        <f t="shared" si="184"/>
        <v>6504326.7849147739</v>
      </c>
      <c r="I198" s="20">
        <f t="shared" si="185"/>
        <v>2213528.6078180508</v>
      </c>
      <c r="J198" s="21">
        <f t="shared" si="186"/>
        <v>1035.6939455707145</v>
      </c>
      <c r="K198" s="21">
        <f t="shared" si="187"/>
        <v>190.72411947904763</v>
      </c>
      <c r="L198" s="21">
        <f t="shared" si="188"/>
        <v>903.41015149516136</v>
      </c>
      <c r="M198" s="25"/>
      <c r="N198" s="20">
        <f t="shared" si="189"/>
        <v>10</v>
      </c>
      <c r="O198" s="20">
        <f t="shared" si="190"/>
        <v>-6.981317007977169E-4</v>
      </c>
      <c r="P198" s="20">
        <f t="shared" si="191"/>
        <v>5.2359877559831865E-4</v>
      </c>
      <c r="Q198" s="22">
        <f t="shared" si="192"/>
        <v>7.9909715727111141E-4</v>
      </c>
      <c r="R198" s="21">
        <f t="shared" si="193"/>
        <v>1.0000000532130255</v>
      </c>
      <c r="S198" s="20">
        <f t="shared" si="194"/>
        <v>6.6977886252739669</v>
      </c>
      <c r="T198" s="20">
        <f t="shared" si="195"/>
        <v>-7.1666811040988314</v>
      </c>
      <c r="U198" s="20">
        <f t="shared" si="196"/>
        <v>-1.9437860381228402</v>
      </c>
      <c r="V198" s="25"/>
      <c r="W198" s="44">
        <v>1900</v>
      </c>
      <c r="X198" s="44">
        <v>47.93</v>
      </c>
      <c r="Y198" s="20">
        <v>195.19</v>
      </c>
      <c r="Z198" s="20">
        <f t="shared" si="197"/>
        <v>1507.8764425799436</v>
      </c>
      <c r="AA198" s="20">
        <f t="shared" si="198"/>
        <v>-1402.3364425799437</v>
      </c>
      <c r="AB198" s="20">
        <f t="shared" si="199"/>
        <v>-1017.6050852254143</v>
      </c>
      <c r="AC198" s="20">
        <f t="shared" si="200"/>
        <v>-192.72218194907236</v>
      </c>
      <c r="AD198" s="20">
        <f t="shared" si="201"/>
        <v>6504326.7849147739</v>
      </c>
      <c r="AE198" s="20">
        <f t="shared" si="202"/>
        <v>2213528.6078180508</v>
      </c>
      <c r="AF198" s="21">
        <f t="shared" si="203"/>
        <v>1035.6939455707145</v>
      </c>
      <c r="AG198" s="21">
        <f t="shared" si="204"/>
        <v>190.72411947904763</v>
      </c>
      <c r="AH198" s="21">
        <f t="shared" si="205"/>
        <v>903.41015149516136</v>
      </c>
      <c r="AI198" s="25"/>
      <c r="AJ198" s="20">
        <f t="shared" si="206"/>
        <v>10</v>
      </c>
      <c r="AK198" s="20">
        <f t="shared" si="207"/>
        <v>-6.981317007977169E-4</v>
      </c>
      <c r="AL198" s="20">
        <f t="shared" si="208"/>
        <v>5.2359877559831865E-4</v>
      </c>
      <c r="AM198" s="23">
        <f t="shared" si="209"/>
        <v>7.9909715727111141E-4</v>
      </c>
      <c r="AN198" s="44">
        <f t="shared" si="210"/>
        <v>1.0000000532130255</v>
      </c>
      <c r="AO198" s="23">
        <f t="shared" si="211"/>
        <v>6.6977886252739669</v>
      </c>
      <c r="AP198" s="23">
        <f t="shared" si="212"/>
        <v>-7.1666811040988314</v>
      </c>
      <c r="AQ198" s="23">
        <f t="shared" si="213"/>
        <v>-1.9437860381228402</v>
      </c>
      <c r="AR198" s="44">
        <f t="shared" si="214"/>
        <v>4.5677016147124501E-2</v>
      </c>
      <c r="AS198" s="25"/>
      <c r="AT198" s="20">
        <f t="shared" si="215"/>
        <v>0</v>
      </c>
      <c r="AU198" s="20">
        <f t="shared" si="216"/>
        <v>0</v>
      </c>
      <c r="AV198" s="20">
        <f t="shared" si="217"/>
        <v>0</v>
      </c>
      <c r="AX198" s="18"/>
      <c r="AY198" s="18"/>
      <c r="AZ198" s="18"/>
      <c r="BA198" s="125"/>
      <c r="BB198" s="125"/>
      <c r="BC198" s="126"/>
      <c r="BD198" s="122"/>
      <c r="BE198" s="30" t="s">
        <v>120</v>
      </c>
    </row>
    <row r="199" spans="1:57" x14ac:dyDescent="0.4">
      <c r="A199" s="44">
        <v>1910</v>
      </c>
      <c r="B199" s="44">
        <v>47.5</v>
      </c>
      <c r="C199" s="20">
        <v>195.54</v>
      </c>
      <c r="D199" s="24">
        <f t="shared" si="180"/>
        <v>1514.6046267957961</v>
      </c>
      <c r="E199" s="24">
        <f t="shared" si="181"/>
        <v>-1409.0646267957961</v>
      </c>
      <c r="F199" s="24">
        <f t="shared" si="182"/>
        <v>-1024.7387143915221</v>
      </c>
      <c r="G199" s="24">
        <f t="shared" si="183"/>
        <v>-194.68234330034093</v>
      </c>
      <c r="H199" s="20">
        <f t="shared" si="184"/>
        <v>6504319.6512856074</v>
      </c>
      <c r="I199" s="20">
        <f t="shared" si="185"/>
        <v>2213526.6476566996</v>
      </c>
      <c r="J199" s="21">
        <f t="shared" si="186"/>
        <v>1043.0679017042473</v>
      </c>
      <c r="K199" s="21">
        <f t="shared" si="187"/>
        <v>190.7569950540271</v>
      </c>
      <c r="L199" s="21">
        <f t="shared" si="188"/>
        <v>910.13479590671147</v>
      </c>
      <c r="M199" s="25"/>
      <c r="N199" s="20">
        <f t="shared" si="189"/>
        <v>10</v>
      </c>
      <c r="O199" s="20">
        <f t="shared" si="190"/>
        <v>-7.5049157835756124E-3</v>
      </c>
      <c r="P199" s="20">
        <f t="shared" si="191"/>
        <v>6.1086523819800544E-3</v>
      </c>
      <c r="Q199" s="22">
        <f t="shared" si="192"/>
        <v>8.7605249105253691E-3</v>
      </c>
      <c r="R199" s="21">
        <f t="shared" si="193"/>
        <v>1.0000063956154766</v>
      </c>
      <c r="S199" s="20">
        <f t="shared" si="194"/>
        <v>6.7281842158525054</v>
      </c>
      <c r="T199" s="20">
        <f t="shared" si="195"/>
        <v>-7.1336291661077462</v>
      </c>
      <c r="U199" s="20">
        <f t="shared" si="196"/>
        <v>-1.9601613512685594</v>
      </c>
      <c r="V199" s="25"/>
      <c r="W199" s="44">
        <v>1910</v>
      </c>
      <c r="X199" s="44">
        <v>47.5</v>
      </c>
      <c r="Y199" s="20">
        <v>195.54</v>
      </c>
      <c r="Z199" s="20">
        <f t="shared" si="197"/>
        <v>1514.6046267957961</v>
      </c>
      <c r="AA199" s="20">
        <f t="shared" si="198"/>
        <v>-1409.0646267957961</v>
      </c>
      <c r="AB199" s="20">
        <f t="shared" si="199"/>
        <v>-1024.7387143915221</v>
      </c>
      <c r="AC199" s="20">
        <f t="shared" si="200"/>
        <v>-194.68234330034093</v>
      </c>
      <c r="AD199" s="20">
        <f t="shared" si="201"/>
        <v>6504319.6512856074</v>
      </c>
      <c r="AE199" s="20">
        <f t="shared" si="202"/>
        <v>2213526.6476566996</v>
      </c>
      <c r="AF199" s="21">
        <f t="shared" si="203"/>
        <v>1043.0679017042473</v>
      </c>
      <c r="AG199" s="21">
        <f t="shared" si="204"/>
        <v>190.7569950540271</v>
      </c>
      <c r="AH199" s="21">
        <f t="shared" si="205"/>
        <v>910.13479590671147</v>
      </c>
      <c r="AI199" s="25"/>
      <c r="AJ199" s="20">
        <f t="shared" si="206"/>
        <v>10</v>
      </c>
      <c r="AK199" s="20">
        <f t="shared" si="207"/>
        <v>-7.5049157835756124E-3</v>
      </c>
      <c r="AL199" s="20">
        <f t="shared" si="208"/>
        <v>6.1086523819800544E-3</v>
      </c>
      <c r="AM199" s="23">
        <f t="shared" si="209"/>
        <v>8.7605249105253691E-3</v>
      </c>
      <c r="AN199" s="44">
        <f t="shared" si="210"/>
        <v>1.0000063956154766</v>
      </c>
      <c r="AO199" s="23">
        <f t="shared" si="211"/>
        <v>6.7281842158525054</v>
      </c>
      <c r="AP199" s="23">
        <f t="shared" si="212"/>
        <v>-7.1336291661077462</v>
      </c>
      <c r="AQ199" s="23">
        <f t="shared" si="213"/>
        <v>-1.9601613512685594</v>
      </c>
      <c r="AR199" s="44">
        <f t="shared" si="214"/>
        <v>0.46741918728329224</v>
      </c>
      <c r="AS199" s="25"/>
      <c r="AT199" s="20">
        <f t="shared" si="215"/>
        <v>0</v>
      </c>
      <c r="AU199" s="20">
        <f t="shared" si="216"/>
        <v>0</v>
      </c>
      <c r="AV199" s="20">
        <f t="shared" si="217"/>
        <v>0</v>
      </c>
      <c r="AX199" s="18"/>
      <c r="AY199" s="18"/>
      <c r="AZ199" s="18"/>
      <c r="BA199" s="125"/>
      <c r="BB199" s="125"/>
      <c r="BC199" s="126"/>
      <c r="BD199" s="122"/>
      <c r="BE199" s="30" t="s">
        <v>120</v>
      </c>
    </row>
    <row r="200" spans="1:57" x14ac:dyDescent="0.4">
      <c r="A200" s="44">
        <v>1920</v>
      </c>
      <c r="B200" s="44">
        <v>47.41</v>
      </c>
      <c r="C200" s="20">
        <v>195.79</v>
      </c>
      <c r="D200" s="24">
        <f t="shared" si="180"/>
        <v>1521.3663224781455</v>
      </c>
      <c r="E200" s="24">
        <f t="shared" si="181"/>
        <v>-1415.8263224781456</v>
      </c>
      <c r="F200" s="24">
        <f t="shared" si="182"/>
        <v>-1031.8325203074855</v>
      </c>
      <c r="G200" s="24">
        <f t="shared" si="183"/>
        <v>-196.67163524655609</v>
      </c>
      <c r="H200" s="20">
        <f t="shared" si="184"/>
        <v>6504312.5574796917</v>
      </c>
      <c r="I200" s="20">
        <f t="shared" si="185"/>
        <v>2213524.6583647532</v>
      </c>
      <c r="J200" s="21">
        <f t="shared" si="186"/>
        <v>1050.4085310366877</v>
      </c>
      <c r="K200" s="21">
        <f t="shared" si="187"/>
        <v>190.79137656400277</v>
      </c>
      <c r="L200" s="21">
        <f t="shared" si="188"/>
        <v>916.84765872427602</v>
      </c>
      <c r="M200" s="25"/>
      <c r="N200" s="20">
        <f t="shared" si="189"/>
        <v>10</v>
      </c>
      <c r="O200" s="20">
        <f t="shared" si="190"/>
        <v>-1.5707963267949561E-3</v>
      </c>
      <c r="P200" s="20">
        <f t="shared" si="191"/>
        <v>4.3633231299858239E-3</v>
      </c>
      <c r="Q200" s="22">
        <f t="shared" si="192"/>
        <v>3.5779106555959839E-3</v>
      </c>
      <c r="R200" s="21">
        <f t="shared" si="193"/>
        <v>1.0000010667884207</v>
      </c>
      <c r="S200" s="20">
        <f t="shared" si="194"/>
        <v>6.761695682349548</v>
      </c>
      <c r="T200" s="20">
        <f t="shared" si="195"/>
        <v>-7.0938059159635172</v>
      </c>
      <c r="U200" s="20">
        <f t="shared" si="196"/>
        <v>-1.9892919462151699</v>
      </c>
      <c r="V200" s="25"/>
      <c r="W200" s="44">
        <v>1920</v>
      </c>
      <c r="X200" s="44">
        <v>47.41</v>
      </c>
      <c r="Y200" s="20">
        <v>195.79</v>
      </c>
      <c r="Z200" s="20">
        <f t="shared" si="197"/>
        <v>1521.3663224781455</v>
      </c>
      <c r="AA200" s="20">
        <f t="shared" si="198"/>
        <v>-1415.8263224781456</v>
      </c>
      <c r="AB200" s="20">
        <f t="shared" si="199"/>
        <v>-1031.8325203074855</v>
      </c>
      <c r="AC200" s="20">
        <f t="shared" si="200"/>
        <v>-196.67163524655609</v>
      </c>
      <c r="AD200" s="20">
        <f t="shared" si="201"/>
        <v>6504312.5574796917</v>
      </c>
      <c r="AE200" s="20">
        <f t="shared" si="202"/>
        <v>2213524.6583647532</v>
      </c>
      <c r="AF200" s="21">
        <f t="shared" si="203"/>
        <v>1050.4085310366877</v>
      </c>
      <c r="AG200" s="21">
        <f t="shared" si="204"/>
        <v>190.79137656400277</v>
      </c>
      <c r="AH200" s="21">
        <f t="shared" si="205"/>
        <v>916.84765872427602</v>
      </c>
      <c r="AI200" s="25"/>
      <c r="AJ200" s="20">
        <f t="shared" si="206"/>
        <v>10</v>
      </c>
      <c r="AK200" s="20">
        <f t="shared" si="207"/>
        <v>-1.5707963267949561E-3</v>
      </c>
      <c r="AL200" s="20">
        <f t="shared" si="208"/>
        <v>4.3633231299858239E-3</v>
      </c>
      <c r="AM200" s="23">
        <f t="shared" si="209"/>
        <v>3.5779106555959839E-3</v>
      </c>
      <c r="AN200" s="44">
        <f t="shared" si="210"/>
        <v>1.0000010667884207</v>
      </c>
      <c r="AO200" s="23">
        <f t="shared" si="211"/>
        <v>6.761695682349548</v>
      </c>
      <c r="AP200" s="23">
        <f t="shared" si="212"/>
        <v>-7.0938059159635172</v>
      </c>
      <c r="AQ200" s="23">
        <f t="shared" si="213"/>
        <v>-1.9892919462151699</v>
      </c>
      <c r="AR200" s="44">
        <f t="shared" si="214"/>
        <v>0.12079268126335159</v>
      </c>
      <c r="AS200" s="25"/>
      <c r="AT200" s="20">
        <f t="shared" si="215"/>
        <v>0</v>
      </c>
      <c r="AU200" s="20">
        <f t="shared" si="216"/>
        <v>0</v>
      </c>
      <c r="AV200" s="20">
        <f t="shared" si="217"/>
        <v>0</v>
      </c>
      <c r="AX200" s="18"/>
      <c r="AY200" s="18"/>
      <c r="AZ200" s="18"/>
      <c r="BA200" s="125"/>
      <c r="BB200" s="125"/>
      <c r="BC200" s="126"/>
      <c r="BD200" s="122"/>
      <c r="BE200" s="30" t="s">
        <v>120</v>
      </c>
    </row>
    <row r="201" spans="1:57" x14ac:dyDescent="0.4">
      <c r="A201" s="44">
        <v>1930</v>
      </c>
      <c r="B201" s="44">
        <v>46.94</v>
      </c>
      <c r="C201" s="20">
        <v>195.44</v>
      </c>
      <c r="D201" s="24">
        <f t="shared" si="180"/>
        <v>1528.1639286861173</v>
      </c>
      <c r="E201" s="24">
        <f t="shared" si="181"/>
        <v>-1422.6239286861173</v>
      </c>
      <c r="F201" s="24">
        <f t="shared" si="182"/>
        <v>-1038.8960951579231</v>
      </c>
      <c r="G201" s="24">
        <f t="shared" si="183"/>
        <v>-198.6459027447672</v>
      </c>
      <c r="H201" s="20">
        <f t="shared" si="184"/>
        <v>6504305.4939048411</v>
      </c>
      <c r="I201" s="20">
        <f t="shared" si="185"/>
        <v>2213522.6840972551</v>
      </c>
      <c r="J201" s="21">
        <f t="shared" si="186"/>
        <v>1057.7170184939184</v>
      </c>
      <c r="K201" s="21">
        <f t="shared" si="187"/>
        <v>190.82478904030751</v>
      </c>
      <c r="L201" s="21">
        <f t="shared" si="188"/>
        <v>923.52770567306573</v>
      </c>
      <c r="M201" s="25"/>
      <c r="N201" s="20">
        <f t="shared" si="189"/>
        <v>10</v>
      </c>
      <c r="O201" s="20">
        <f t="shared" si="190"/>
        <v>-8.2030474843733294E-3</v>
      </c>
      <c r="P201" s="20">
        <f t="shared" si="191"/>
        <v>-6.1086523819800544E-3</v>
      </c>
      <c r="Q201" s="22">
        <f t="shared" si="192"/>
        <v>9.3467934895556937E-3</v>
      </c>
      <c r="R201" s="21">
        <f t="shared" si="193"/>
        <v>1.0000072802759805</v>
      </c>
      <c r="S201" s="20">
        <f t="shared" si="194"/>
        <v>6.7976062079717119</v>
      </c>
      <c r="T201" s="20">
        <f t="shared" si="195"/>
        <v>-7.063574850437556</v>
      </c>
      <c r="U201" s="20">
        <f t="shared" si="196"/>
        <v>-1.9742674982111172</v>
      </c>
      <c r="V201" s="25"/>
      <c r="W201" s="44">
        <v>1930</v>
      </c>
      <c r="X201" s="44">
        <v>46.94</v>
      </c>
      <c r="Y201" s="20">
        <v>195.44</v>
      </c>
      <c r="Z201" s="20">
        <f t="shared" si="197"/>
        <v>1528.1639286861173</v>
      </c>
      <c r="AA201" s="20">
        <f t="shared" si="198"/>
        <v>-1422.6239286861173</v>
      </c>
      <c r="AB201" s="20">
        <f t="shared" si="199"/>
        <v>-1038.8960951579231</v>
      </c>
      <c r="AC201" s="20">
        <f t="shared" si="200"/>
        <v>-198.6459027447672</v>
      </c>
      <c r="AD201" s="20">
        <f t="shared" si="201"/>
        <v>6504305.4939048411</v>
      </c>
      <c r="AE201" s="20">
        <f t="shared" si="202"/>
        <v>2213522.6840972551</v>
      </c>
      <c r="AF201" s="21">
        <f t="shared" si="203"/>
        <v>1057.7170184939184</v>
      </c>
      <c r="AG201" s="21">
        <f t="shared" si="204"/>
        <v>190.82478904030751</v>
      </c>
      <c r="AH201" s="21">
        <f t="shared" si="205"/>
        <v>923.52770567306573</v>
      </c>
      <c r="AI201" s="25"/>
      <c r="AJ201" s="20">
        <f t="shared" si="206"/>
        <v>10</v>
      </c>
      <c r="AK201" s="20">
        <f t="shared" si="207"/>
        <v>-8.2030474843733294E-3</v>
      </c>
      <c r="AL201" s="20">
        <f t="shared" si="208"/>
        <v>-6.1086523819800544E-3</v>
      </c>
      <c r="AM201" s="23">
        <f t="shared" si="209"/>
        <v>9.3467934895556937E-3</v>
      </c>
      <c r="AN201" s="44">
        <f t="shared" si="210"/>
        <v>1.0000072802759805</v>
      </c>
      <c r="AO201" s="23">
        <f t="shared" si="211"/>
        <v>6.7976062079717119</v>
      </c>
      <c r="AP201" s="23">
        <f t="shared" si="212"/>
        <v>-7.063574850437556</v>
      </c>
      <c r="AQ201" s="23">
        <f t="shared" si="213"/>
        <v>-1.9742674982111172</v>
      </c>
      <c r="AR201" s="44">
        <f t="shared" si="214"/>
        <v>0.46297306188404369</v>
      </c>
      <c r="AS201" s="25"/>
      <c r="AT201" s="20">
        <f t="shared" si="215"/>
        <v>0</v>
      </c>
      <c r="AU201" s="20">
        <f t="shared" si="216"/>
        <v>0</v>
      </c>
      <c r="AV201" s="20">
        <f t="shared" si="217"/>
        <v>0</v>
      </c>
      <c r="AX201" s="18"/>
      <c r="AY201" s="18"/>
      <c r="AZ201" s="18"/>
      <c r="BA201" s="125"/>
      <c r="BB201" s="125"/>
      <c r="BC201" s="126"/>
      <c r="BD201" s="122"/>
      <c r="BE201" s="30" t="s">
        <v>120</v>
      </c>
    </row>
    <row r="202" spans="1:57" x14ac:dyDescent="0.4">
      <c r="A202" s="44">
        <v>1940</v>
      </c>
      <c r="B202" s="44">
        <v>46.74</v>
      </c>
      <c r="C202" s="20">
        <v>195.42</v>
      </c>
      <c r="D202" s="24">
        <f t="shared" si="180"/>
        <v>1535.004305480667</v>
      </c>
      <c r="E202" s="24">
        <f t="shared" si="181"/>
        <v>-1429.464305480667</v>
      </c>
      <c r="F202" s="24">
        <f t="shared" si="182"/>
        <v>-1045.9276345160094</v>
      </c>
      <c r="G202" s="24">
        <f t="shared" si="183"/>
        <v>-200.58667513865817</v>
      </c>
      <c r="H202" s="20">
        <f t="shared" si="184"/>
        <v>6504298.4623654829</v>
      </c>
      <c r="I202" s="20">
        <f t="shared" si="185"/>
        <v>2213520.7433248614</v>
      </c>
      <c r="J202" s="21">
        <f t="shared" si="186"/>
        <v>1064.9880895519145</v>
      </c>
      <c r="K202" s="21">
        <f t="shared" si="187"/>
        <v>190.85629783277486</v>
      </c>
      <c r="L202" s="21">
        <f t="shared" si="188"/>
        <v>930.1616817729149</v>
      </c>
      <c r="M202" s="25"/>
      <c r="N202" s="20">
        <f t="shared" si="189"/>
        <v>10</v>
      </c>
      <c r="O202" s="20">
        <f t="shared" si="190"/>
        <v>-3.4906585039885846E-3</v>
      </c>
      <c r="P202" s="20">
        <f t="shared" si="191"/>
        <v>-3.490658503990445E-4</v>
      </c>
      <c r="Q202" s="22">
        <f t="shared" si="192"/>
        <v>3.499932906004366E-3</v>
      </c>
      <c r="R202" s="21">
        <f t="shared" si="193"/>
        <v>1.0000010207954462</v>
      </c>
      <c r="S202" s="20">
        <f t="shared" si="194"/>
        <v>6.8403767945497878</v>
      </c>
      <c r="T202" s="20">
        <f t="shared" si="195"/>
        <v>-7.0315393580863672</v>
      </c>
      <c r="U202" s="20">
        <f t="shared" si="196"/>
        <v>-1.9407723938909722</v>
      </c>
      <c r="V202" s="25"/>
      <c r="W202" s="44">
        <v>1940</v>
      </c>
      <c r="X202" s="44">
        <v>46.74</v>
      </c>
      <c r="Y202" s="20">
        <v>195.42</v>
      </c>
      <c r="Z202" s="20">
        <f t="shared" si="197"/>
        <v>1535.004305480667</v>
      </c>
      <c r="AA202" s="20">
        <f t="shared" si="198"/>
        <v>-1429.464305480667</v>
      </c>
      <c r="AB202" s="20">
        <f t="shared" si="199"/>
        <v>-1045.9276345160094</v>
      </c>
      <c r="AC202" s="20">
        <f t="shared" si="200"/>
        <v>-200.58667513865817</v>
      </c>
      <c r="AD202" s="20">
        <f t="shared" si="201"/>
        <v>6504298.4623654829</v>
      </c>
      <c r="AE202" s="20">
        <f t="shared" si="202"/>
        <v>2213520.7433248614</v>
      </c>
      <c r="AF202" s="21">
        <f t="shared" si="203"/>
        <v>1064.9880895519145</v>
      </c>
      <c r="AG202" s="21">
        <f t="shared" si="204"/>
        <v>190.85629783277486</v>
      </c>
      <c r="AH202" s="21">
        <f t="shared" si="205"/>
        <v>930.1616817729149</v>
      </c>
      <c r="AI202" s="25"/>
      <c r="AJ202" s="20">
        <f t="shared" si="206"/>
        <v>10</v>
      </c>
      <c r="AK202" s="20">
        <f t="shared" si="207"/>
        <v>-3.4906585039885846E-3</v>
      </c>
      <c r="AL202" s="20">
        <f t="shared" si="208"/>
        <v>-3.490658503990445E-4</v>
      </c>
      <c r="AM202" s="23">
        <f t="shared" si="209"/>
        <v>3.499932906004366E-3</v>
      </c>
      <c r="AN202" s="44">
        <f t="shared" si="210"/>
        <v>1.0000010207954462</v>
      </c>
      <c r="AO202" s="23">
        <f t="shared" si="211"/>
        <v>6.8403767945497878</v>
      </c>
      <c r="AP202" s="23">
        <f t="shared" si="212"/>
        <v>-7.0315393580863672</v>
      </c>
      <c r="AQ202" s="23">
        <f t="shared" si="213"/>
        <v>-1.9407723938909722</v>
      </c>
      <c r="AR202" s="44">
        <f t="shared" si="214"/>
        <v>0.2000689317264748</v>
      </c>
      <c r="AS202" s="25"/>
      <c r="AT202" s="20">
        <f t="shared" si="215"/>
        <v>0</v>
      </c>
      <c r="AU202" s="20">
        <f t="shared" si="216"/>
        <v>0</v>
      </c>
      <c r="AV202" s="20">
        <f t="shared" si="217"/>
        <v>0</v>
      </c>
      <c r="AX202" s="18"/>
      <c r="AY202" s="18"/>
      <c r="AZ202" s="18"/>
      <c r="BA202" s="125"/>
      <c r="BB202" s="125"/>
      <c r="BC202" s="126"/>
      <c r="BD202" s="122"/>
      <c r="BE202" s="30" t="s">
        <v>120</v>
      </c>
    </row>
    <row r="203" spans="1:57" x14ac:dyDescent="0.4">
      <c r="A203" s="44">
        <v>1950</v>
      </c>
      <c r="B203" s="44">
        <v>46.67</v>
      </c>
      <c r="C203" s="20">
        <v>195.26</v>
      </c>
      <c r="D203" s="24">
        <f t="shared" si="180"/>
        <v>1541.8618558165208</v>
      </c>
      <c r="E203" s="24">
        <f t="shared" si="181"/>
        <v>-1436.3218558165208</v>
      </c>
      <c r="F203" s="24">
        <f t="shared" si="182"/>
        <v>-1052.946648970254</v>
      </c>
      <c r="G203" s="24">
        <f t="shared" si="183"/>
        <v>-202.51213420564133</v>
      </c>
      <c r="H203" s="20">
        <f t="shared" si="184"/>
        <v>6504291.4433510285</v>
      </c>
      <c r="I203" s="20">
        <f t="shared" si="185"/>
        <v>2213518.8178657945</v>
      </c>
      <c r="J203" s="21">
        <f t="shared" si="186"/>
        <v>1072.2442865682292</v>
      </c>
      <c r="K203" s="21">
        <f t="shared" si="187"/>
        <v>190.8867021558703</v>
      </c>
      <c r="L203" s="21">
        <f t="shared" si="188"/>
        <v>936.77622002297608</v>
      </c>
      <c r="M203" s="25"/>
      <c r="N203" s="20">
        <f t="shared" si="189"/>
        <v>10</v>
      </c>
      <c r="O203" s="20">
        <f t="shared" si="190"/>
        <v>-1.2217304763960355E-3</v>
      </c>
      <c r="P203" s="20">
        <f t="shared" si="191"/>
        <v>-2.7925268031908676E-3</v>
      </c>
      <c r="Q203" s="22">
        <f t="shared" si="192"/>
        <v>2.3714228141376026E-3</v>
      </c>
      <c r="R203" s="21">
        <f t="shared" si="193"/>
        <v>1.000000468637444</v>
      </c>
      <c r="S203" s="20">
        <f t="shared" si="194"/>
        <v>6.8575503358537357</v>
      </c>
      <c r="T203" s="20">
        <f t="shared" si="195"/>
        <v>-7.0190144542446573</v>
      </c>
      <c r="U203" s="20">
        <f t="shared" si="196"/>
        <v>-1.9254590669831622</v>
      </c>
      <c r="V203" s="25"/>
      <c r="W203" s="44">
        <v>1950</v>
      </c>
      <c r="X203" s="44">
        <v>46.67</v>
      </c>
      <c r="Y203" s="20">
        <v>195.26</v>
      </c>
      <c r="Z203" s="20">
        <f t="shared" si="197"/>
        <v>1541.8618558165208</v>
      </c>
      <c r="AA203" s="20">
        <f t="shared" si="198"/>
        <v>-1436.3218558165208</v>
      </c>
      <c r="AB203" s="20">
        <f t="shared" si="199"/>
        <v>-1052.946648970254</v>
      </c>
      <c r="AC203" s="20">
        <f t="shared" si="200"/>
        <v>-202.51213420564133</v>
      </c>
      <c r="AD203" s="20">
        <f t="shared" si="201"/>
        <v>6504291.4433510285</v>
      </c>
      <c r="AE203" s="20">
        <f t="shared" si="202"/>
        <v>2213518.8178657945</v>
      </c>
      <c r="AF203" s="21">
        <f t="shared" si="203"/>
        <v>1072.2442865682292</v>
      </c>
      <c r="AG203" s="21">
        <f t="shared" si="204"/>
        <v>190.8867021558703</v>
      </c>
      <c r="AH203" s="21">
        <f t="shared" si="205"/>
        <v>936.77622002297608</v>
      </c>
      <c r="AI203" s="25"/>
      <c r="AJ203" s="20">
        <f t="shared" si="206"/>
        <v>10</v>
      </c>
      <c r="AK203" s="20">
        <f t="shared" si="207"/>
        <v>-1.2217304763960355E-3</v>
      </c>
      <c r="AL203" s="20">
        <f t="shared" si="208"/>
        <v>-2.7925268031908676E-3</v>
      </c>
      <c r="AM203" s="23">
        <f t="shared" si="209"/>
        <v>2.3714228141376026E-3</v>
      </c>
      <c r="AN203" s="44">
        <f t="shared" si="210"/>
        <v>1.000000468637444</v>
      </c>
      <c r="AO203" s="23">
        <f t="shared" si="211"/>
        <v>6.8575503358537357</v>
      </c>
      <c r="AP203" s="23">
        <f t="shared" si="212"/>
        <v>-7.0190144542446573</v>
      </c>
      <c r="AQ203" s="23">
        <f t="shared" si="213"/>
        <v>-1.9254590669831622</v>
      </c>
      <c r="AR203" s="44">
        <f t="shared" si="214"/>
        <v>9.5440395948659107E-2</v>
      </c>
      <c r="AS203" s="25"/>
      <c r="AT203" s="20">
        <f t="shared" si="215"/>
        <v>0</v>
      </c>
      <c r="AU203" s="20">
        <f t="shared" si="216"/>
        <v>0</v>
      </c>
      <c r="AV203" s="20">
        <f t="shared" si="217"/>
        <v>0</v>
      </c>
      <c r="AX203" s="18"/>
      <c r="AY203" s="18"/>
      <c r="AZ203" s="18"/>
      <c r="BA203" s="125"/>
      <c r="BB203" s="125"/>
      <c r="BC203" s="126"/>
      <c r="BD203" s="122"/>
      <c r="BE203" s="30" t="s">
        <v>120</v>
      </c>
    </row>
    <row r="204" spans="1:57" x14ac:dyDescent="0.4">
      <c r="A204" s="44">
        <v>1960</v>
      </c>
      <c r="B204" s="44">
        <v>46.88</v>
      </c>
      <c r="C204" s="20">
        <v>195.18</v>
      </c>
      <c r="D204" s="24">
        <f t="shared" si="180"/>
        <v>1548.7105037070842</v>
      </c>
      <c r="E204" s="24">
        <f t="shared" si="181"/>
        <v>-1443.1705037070842</v>
      </c>
      <c r="F204" s="24">
        <f t="shared" si="182"/>
        <v>-1059.9777633282165</v>
      </c>
      <c r="G204" s="24">
        <f t="shared" si="183"/>
        <v>-204.42507236026569</v>
      </c>
      <c r="H204" s="20">
        <f t="shared" si="184"/>
        <v>6504284.412236671</v>
      </c>
      <c r="I204" s="20">
        <f t="shared" si="185"/>
        <v>2213516.9049276398</v>
      </c>
      <c r="J204" s="21">
        <f t="shared" si="186"/>
        <v>1079.5102912709024</v>
      </c>
      <c r="K204" s="21">
        <f t="shared" si="187"/>
        <v>190.91592357327386</v>
      </c>
      <c r="L204" s="21">
        <f t="shared" si="188"/>
        <v>943.39197904971638</v>
      </c>
      <c r="M204" s="25"/>
      <c r="N204" s="20">
        <f t="shared" si="189"/>
        <v>10</v>
      </c>
      <c r="O204" s="20">
        <f t="shared" si="190"/>
        <v>3.6651914291881069E-3</v>
      </c>
      <c r="P204" s="20">
        <f t="shared" si="191"/>
        <v>-1.3962634015951859E-3</v>
      </c>
      <c r="Q204" s="22">
        <f t="shared" si="192"/>
        <v>3.8037819766127967E-3</v>
      </c>
      <c r="R204" s="21">
        <f t="shared" si="193"/>
        <v>1.0000012057315217</v>
      </c>
      <c r="S204" s="20">
        <f t="shared" si="194"/>
        <v>6.8486478905632593</v>
      </c>
      <c r="T204" s="20">
        <f t="shared" si="195"/>
        <v>-7.0311143579624877</v>
      </c>
      <c r="U204" s="20">
        <f t="shared" si="196"/>
        <v>-1.9129381546243467</v>
      </c>
      <c r="V204" s="25"/>
      <c r="W204" s="44">
        <v>1960</v>
      </c>
      <c r="X204" s="44">
        <v>46.88</v>
      </c>
      <c r="Y204" s="20">
        <v>195.18</v>
      </c>
      <c r="Z204" s="20">
        <f t="shared" si="197"/>
        <v>1548.7105037070842</v>
      </c>
      <c r="AA204" s="20">
        <f t="shared" si="198"/>
        <v>-1443.1705037070842</v>
      </c>
      <c r="AB204" s="20">
        <f t="shared" si="199"/>
        <v>-1059.9777633282165</v>
      </c>
      <c r="AC204" s="20">
        <f t="shared" si="200"/>
        <v>-204.42507236026569</v>
      </c>
      <c r="AD204" s="20">
        <f t="shared" si="201"/>
        <v>6504284.412236671</v>
      </c>
      <c r="AE204" s="20">
        <f t="shared" si="202"/>
        <v>2213516.9049276398</v>
      </c>
      <c r="AF204" s="21">
        <f t="shared" si="203"/>
        <v>1079.5102912709024</v>
      </c>
      <c r="AG204" s="21">
        <f t="shared" si="204"/>
        <v>190.91592357327386</v>
      </c>
      <c r="AH204" s="21">
        <f t="shared" si="205"/>
        <v>943.39197904971638</v>
      </c>
      <c r="AI204" s="25"/>
      <c r="AJ204" s="20">
        <f t="shared" si="206"/>
        <v>10</v>
      </c>
      <c r="AK204" s="20">
        <f t="shared" si="207"/>
        <v>3.6651914291881069E-3</v>
      </c>
      <c r="AL204" s="20">
        <f t="shared" si="208"/>
        <v>-1.3962634015951859E-3</v>
      </c>
      <c r="AM204" s="23">
        <f t="shared" si="209"/>
        <v>3.8037819766127967E-3</v>
      </c>
      <c r="AN204" s="44">
        <f t="shared" si="210"/>
        <v>1.0000012057315217</v>
      </c>
      <c r="AO204" s="23">
        <f t="shared" si="211"/>
        <v>6.8486478905632593</v>
      </c>
      <c r="AP204" s="23">
        <f t="shared" si="212"/>
        <v>-7.0311143579624877</v>
      </c>
      <c r="AQ204" s="23">
        <f t="shared" si="213"/>
        <v>-1.9129381546243467</v>
      </c>
      <c r="AR204" s="44">
        <f t="shared" si="214"/>
        <v>0.21161918069560962</v>
      </c>
      <c r="AS204" s="25"/>
      <c r="AT204" s="20">
        <f t="shared" si="215"/>
        <v>0</v>
      </c>
      <c r="AU204" s="20">
        <f t="shared" si="216"/>
        <v>0</v>
      </c>
      <c r="AV204" s="20">
        <f t="shared" si="217"/>
        <v>0</v>
      </c>
      <c r="AX204" s="18"/>
      <c r="AY204" s="18"/>
      <c r="AZ204" s="18"/>
      <c r="BA204" s="125"/>
      <c r="BB204" s="125"/>
      <c r="BC204" s="126"/>
      <c r="BD204" s="122"/>
      <c r="BE204" s="30" t="s">
        <v>120</v>
      </c>
    </row>
    <row r="205" spans="1:57" x14ac:dyDescent="0.4">
      <c r="A205" s="44">
        <v>1970</v>
      </c>
      <c r="B205" s="44">
        <v>47.03</v>
      </c>
      <c r="C205" s="20">
        <v>194.98</v>
      </c>
      <c r="D205" s="24">
        <f t="shared" si="180"/>
        <v>1555.5362309946117</v>
      </c>
      <c r="E205" s="24">
        <f t="shared" si="181"/>
        <v>-1449.9962309946118</v>
      </c>
      <c r="F205" s="24">
        <f t="shared" si="182"/>
        <v>-1067.034268762369</v>
      </c>
      <c r="G205" s="24">
        <f t="shared" si="183"/>
        <v>-206.32640523669258</v>
      </c>
      <c r="H205" s="20">
        <f t="shared" si="184"/>
        <v>6504277.3557312367</v>
      </c>
      <c r="I205" s="20">
        <f t="shared" si="185"/>
        <v>2213515.0035947631</v>
      </c>
      <c r="J205" s="21">
        <f t="shared" si="186"/>
        <v>1086.7992989559477</v>
      </c>
      <c r="K205" s="21">
        <f t="shared" si="187"/>
        <v>190.94389939378965</v>
      </c>
      <c r="L205" s="21">
        <f t="shared" si="188"/>
        <v>950.01972904024478</v>
      </c>
      <c r="M205" s="25"/>
      <c r="N205" s="20">
        <f t="shared" si="189"/>
        <v>10</v>
      </c>
      <c r="O205" s="20">
        <f t="shared" si="190"/>
        <v>2.6179938779914693E-3</v>
      </c>
      <c r="P205" s="20">
        <f t="shared" si="191"/>
        <v>-3.4906585039889567E-3</v>
      </c>
      <c r="Q205" s="22">
        <f t="shared" si="192"/>
        <v>3.6553601069795327E-3</v>
      </c>
      <c r="R205" s="21">
        <f t="shared" si="193"/>
        <v>1.0000011134729472</v>
      </c>
      <c r="S205" s="20">
        <f t="shared" si="194"/>
        <v>6.8257272875275277</v>
      </c>
      <c r="T205" s="20">
        <f t="shared" si="195"/>
        <v>-7.0565054341525197</v>
      </c>
      <c r="U205" s="20">
        <f t="shared" si="196"/>
        <v>-1.9013328764268846</v>
      </c>
      <c r="V205" s="25"/>
      <c r="W205" s="44">
        <v>1970</v>
      </c>
      <c r="X205" s="44">
        <v>47.03</v>
      </c>
      <c r="Y205" s="20">
        <v>194.98</v>
      </c>
      <c r="Z205" s="20">
        <f t="shared" si="197"/>
        <v>1555.5362309946117</v>
      </c>
      <c r="AA205" s="20">
        <f t="shared" si="198"/>
        <v>-1449.9962309946118</v>
      </c>
      <c r="AB205" s="20">
        <f t="shared" si="199"/>
        <v>-1067.034268762369</v>
      </c>
      <c r="AC205" s="20">
        <f t="shared" si="200"/>
        <v>-206.32640523669258</v>
      </c>
      <c r="AD205" s="20">
        <f t="shared" si="201"/>
        <v>6504277.3557312367</v>
      </c>
      <c r="AE205" s="20">
        <f t="shared" si="202"/>
        <v>2213515.0035947631</v>
      </c>
      <c r="AF205" s="21">
        <f t="shared" si="203"/>
        <v>1086.7992989559477</v>
      </c>
      <c r="AG205" s="21">
        <f t="shared" si="204"/>
        <v>190.94389939378965</v>
      </c>
      <c r="AH205" s="21">
        <f t="shared" si="205"/>
        <v>950.01972904024478</v>
      </c>
      <c r="AI205" s="25"/>
      <c r="AJ205" s="20">
        <f t="shared" si="206"/>
        <v>10</v>
      </c>
      <c r="AK205" s="20">
        <f t="shared" si="207"/>
        <v>2.6179938779914693E-3</v>
      </c>
      <c r="AL205" s="20">
        <f t="shared" si="208"/>
        <v>-3.4906585039889567E-3</v>
      </c>
      <c r="AM205" s="23">
        <f t="shared" si="209"/>
        <v>3.6553601069795327E-3</v>
      </c>
      <c r="AN205" s="44">
        <f t="shared" si="210"/>
        <v>1.0000011134729472</v>
      </c>
      <c r="AO205" s="23">
        <f t="shared" si="211"/>
        <v>6.8257272875275277</v>
      </c>
      <c r="AP205" s="23">
        <f t="shared" si="212"/>
        <v>-7.0565054341525197</v>
      </c>
      <c r="AQ205" s="23">
        <f t="shared" si="213"/>
        <v>-1.9013328764268846</v>
      </c>
      <c r="AR205" s="44">
        <f t="shared" si="214"/>
        <v>0.1530000781488649</v>
      </c>
      <c r="AS205" s="25"/>
      <c r="AT205" s="20">
        <f t="shared" si="215"/>
        <v>0</v>
      </c>
      <c r="AU205" s="20">
        <f t="shared" si="216"/>
        <v>0</v>
      </c>
      <c r="AV205" s="20">
        <f t="shared" si="217"/>
        <v>0</v>
      </c>
      <c r="AX205" s="18"/>
      <c r="AY205" s="18"/>
      <c r="AZ205" s="18"/>
      <c r="BA205" s="125"/>
      <c r="BB205" s="125"/>
      <c r="BC205" s="126"/>
      <c r="BD205" s="122"/>
      <c r="BE205" s="30" t="s">
        <v>120</v>
      </c>
    </row>
    <row r="206" spans="1:57" x14ac:dyDescent="0.4">
      <c r="A206" s="44">
        <v>1980</v>
      </c>
      <c r="B206" s="44">
        <v>47.08</v>
      </c>
      <c r="C206" s="20">
        <v>194.91</v>
      </c>
      <c r="D206" s="24">
        <f t="shared" ref="D206:D269" si="218">S206+D205</f>
        <v>1562.3491912004713</v>
      </c>
      <c r="E206" s="24">
        <f t="shared" ref="E206:E269" si="219">$BJ$3-D206</f>
        <v>-1456.8091912004713</v>
      </c>
      <c r="F206" s="24">
        <f t="shared" ref="F206:F269" si="220">T206+F205</f>
        <v>-1074.1067382328258</v>
      </c>
      <c r="G206" s="24">
        <f t="shared" ref="G206:G269" si="221">U206+G205</f>
        <v>-208.21419119161931</v>
      </c>
      <c r="H206" s="20">
        <f t="shared" ref="H206:H269" si="222">H205+T206</f>
        <v>6504270.2832617667</v>
      </c>
      <c r="I206" s="20">
        <f t="shared" ref="I206:I269" si="223">I205+U206</f>
        <v>2213513.1158088082</v>
      </c>
      <c r="J206" s="21">
        <f t="shared" ref="J206:J269" si="224">SQRT(F206^2+G206^2)</f>
        <v>1094.1016563970372</v>
      </c>
      <c r="K206" s="21">
        <f t="shared" ref="K206:K269" si="225">IF(J206=0,0,IF(F206&lt;0,ATAN(G206/F206)*180/PI()+180,ATAN(G206/F206)*180/PI()))</f>
        <v>190.97064688293125</v>
      </c>
      <c r="L206" s="21">
        <f t="shared" ref="L206:L269" si="226">COS((K206-$BL$3)*PI()/180)*J206</f>
        <v>956.65100039878416</v>
      </c>
      <c r="M206" s="25"/>
      <c r="N206" s="20">
        <f t="shared" ref="N206:N269" si="227">A206-A205</f>
        <v>10</v>
      </c>
      <c r="O206" s="20">
        <f t="shared" ref="O206:O269" si="228">RADIANS(B206-B205)</f>
        <v>8.7266462599711514E-4</v>
      </c>
      <c r="P206" s="20">
        <f t="shared" ref="P206:P269" si="229">RADIANS(C206-C205)</f>
        <v>-1.2217304763959117E-3</v>
      </c>
      <c r="Q206" s="22">
        <f t="shared" ref="Q206:Q269" si="230">ACOS(COS(O206)-SIN(RADIANS(B205))*SIN(RADIANS(B206))*(1-COS(P206)))</f>
        <v>1.249538062767952E-3</v>
      </c>
      <c r="R206" s="21">
        <f t="shared" ref="R206:R269" si="231">2/Q206*TAN(Q206/2)</f>
        <v>1.0000001301121344</v>
      </c>
      <c r="S206" s="20">
        <f t="shared" ref="S206:S269" si="232">(N206/2)*(COS(RADIANS(B205))+COS(RADIANS(B206)))*R206</f>
        <v>6.8129602058596639</v>
      </c>
      <c r="T206" s="20">
        <f t="shared" ref="T206:T269" si="233">(N206/2)*(SIN(RADIANS(B205))*COS(RADIANS(C205))+SIN(RADIANS(B206))*COS(RADIANS(C206)))*R206</f>
        <v>-7.072469470456789</v>
      </c>
      <c r="U206" s="20">
        <f t="shared" ref="U206:U269" si="234">(N206/2)*(SIN(RADIANS(B205))*SIN(RADIANS(C205))+SIN(RADIANS(B206))*SIN(RADIANS(C206)))*R206</f>
        <v>-1.8877859549267137</v>
      </c>
      <c r="V206" s="25"/>
      <c r="W206" s="44">
        <v>1980</v>
      </c>
      <c r="X206" s="44">
        <v>47.08</v>
      </c>
      <c r="Y206" s="20">
        <v>194.91</v>
      </c>
      <c r="Z206" s="20">
        <f t="shared" ref="Z206:Z269" si="235">AO206+Z205</f>
        <v>1562.3491912004713</v>
      </c>
      <c r="AA206" s="20">
        <f t="shared" ref="AA206:AA269" si="236">$BJ$3-Z206</f>
        <v>-1456.8091912004713</v>
      </c>
      <c r="AB206" s="20">
        <f t="shared" ref="AB206:AB269" si="237">AP206+AB205</f>
        <v>-1074.1067382328258</v>
      </c>
      <c r="AC206" s="20">
        <f t="shared" ref="AC206:AC269" si="238">AQ206+AC205</f>
        <v>-208.21419119161931</v>
      </c>
      <c r="AD206" s="20">
        <f t="shared" ref="AD206:AD269" si="239">AD205+AP206</f>
        <v>6504270.2832617667</v>
      </c>
      <c r="AE206" s="20">
        <f t="shared" ref="AE206:AE269" si="240">AE205+AQ206</f>
        <v>2213513.1158088082</v>
      </c>
      <c r="AF206" s="21">
        <f t="shared" ref="AF206:AF269" si="241">SQRT(AB206^2+AC206^2)</f>
        <v>1094.1016563970372</v>
      </c>
      <c r="AG206" s="21">
        <f t="shared" ref="AG206:AG269" si="242">IF(AF206=0,0,IF(AB206&lt;0,ATAN(AC206/AB206)*180/PI()+180,ATAN(AC206/AB206)*180/PI()))</f>
        <v>190.97064688293125</v>
      </c>
      <c r="AH206" s="21">
        <f t="shared" ref="AH206:AH269" si="243">COS((AG206-$BL$3)*PI()/180)*AF206</f>
        <v>956.65100039878416</v>
      </c>
      <c r="AI206" s="25"/>
      <c r="AJ206" s="20">
        <f t="shared" ref="AJ206:AJ269" si="244">W206-W205</f>
        <v>10</v>
      </c>
      <c r="AK206" s="20">
        <f t="shared" ref="AK206:AK269" si="245">RADIANS(X206-X205)</f>
        <v>8.7266462599711514E-4</v>
      </c>
      <c r="AL206" s="20">
        <f t="shared" ref="AL206:AL269" si="246">RADIANS(Y206-Y205)</f>
        <v>-1.2217304763959117E-3</v>
      </c>
      <c r="AM206" s="23">
        <f t="shared" ref="AM206:AM269" si="247">ACOS(COS(AK206)-SIN(RADIANS(X205))*SIN(RADIANS(X206))*(1-COS(AL206)))</f>
        <v>1.249538062767952E-3</v>
      </c>
      <c r="AN206" s="44">
        <f t="shared" ref="AN206:AN269" si="248">2/AM206*TAN(AM206/2)</f>
        <v>1.0000001301121344</v>
      </c>
      <c r="AO206" s="23">
        <f t="shared" ref="AO206:AO269" si="249">(AJ206/2)*(COS(RADIANS(X205))+COS(RADIANS(X206)))*AN206</f>
        <v>6.8129602058596639</v>
      </c>
      <c r="AP206" s="23">
        <f t="shared" ref="AP206:AP269" si="250">(AJ206/2)*(SIN(RADIANS(X205))*COS(RADIANS(Y205))+SIN(RADIANS(X206))*COS(RADIANS(Y206)))*AN206</f>
        <v>-7.072469470456789</v>
      </c>
      <c r="AQ206" s="23">
        <f t="shared" ref="AQ206:AQ269" si="251">(AJ206/2)*(SIN(RADIANS(X205))*SIN(RADIANS(Y205))+SIN(RADIANS(X206))*SIN(RADIANS(Y206)))*AN206</f>
        <v>-1.8877859549267137</v>
      </c>
      <c r="AR206" s="44">
        <f t="shared" ref="AR206:AR269" si="252">(10/AJ206)*2*(ASIN((SQRT((SIN((X205-X206)/2)^2+SIN(((Y205-Y206)/2)^2)*SIN(X205)*SIN(X206))))))</f>
        <v>5.0201237520932716E-2</v>
      </c>
      <c r="AS206" s="25"/>
      <c r="AT206" s="20">
        <f t="shared" ref="AT206:AT269" si="253">SQRT((I206-AE206)^2+(H206-AD206)^2)</f>
        <v>0</v>
      </c>
      <c r="AU206" s="20">
        <f t="shared" ref="AU206:AU269" si="254">D206-Z206</f>
        <v>0</v>
      </c>
      <c r="AV206" s="20">
        <f t="shared" ref="AV206:AV269" si="255">SQRT((I206-AE206)^2+(H206-AD206)^2+(D206-Z206)^2)</f>
        <v>0</v>
      </c>
      <c r="AX206" s="18"/>
      <c r="AY206" s="18"/>
      <c r="AZ206" s="18"/>
      <c r="BA206" s="125"/>
      <c r="BB206" s="125"/>
      <c r="BC206" s="126"/>
      <c r="BD206" s="122"/>
      <c r="BE206" s="30" t="s">
        <v>120</v>
      </c>
    </row>
    <row r="207" spans="1:57" x14ac:dyDescent="0.4">
      <c r="A207" s="44">
        <v>1990</v>
      </c>
      <c r="B207" s="44">
        <v>47.3</v>
      </c>
      <c r="C207" s="20">
        <v>194.73</v>
      </c>
      <c r="D207" s="24">
        <f t="shared" si="218"/>
        <v>1569.1448835731519</v>
      </c>
      <c r="E207" s="24">
        <f t="shared" si="219"/>
        <v>-1463.6048835731519</v>
      </c>
      <c r="F207" s="24">
        <f t="shared" si="220"/>
        <v>-1081.1988042584912</v>
      </c>
      <c r="G207" s="24">
        <f t="shared" si="221"/>
        <v>-210.0906233213465</v>
      </c>
      <c r="H207" s="20">
        <f t="shared" si="222"/>
        <v>6504263.1911957413</v>
      </c>
      <c r="I207" s="20">
        <f t="shared" si="223"/>
        <v>2213511.2393766786</v>
      </c>
      <c r="J207" s="21">
        <f t="shared" si="224"/>
        <v>1101.4213200848906</v>
      </c>
      <c r="K207" s="21">
        <f t="shared" si="225"/>
        <v>190.99626545268521</v>
      </c>
      <c r="L207" s="21">
        <f t="shared" si="226"/>
        <v>963.28998549138419</v>
      </c>
      <c r="M207" s="25"/>
      <c r="N207" s="20">
        <f t="shared" si="227"/>
        <v>10</v>
      </c>
      <c r="O207" s="20">
        <f t="shared" si="228"/>
        <v>3.8397243543875051E-3</v>
      </c>
      <c r="P207" s="20">
        <f t="shared" si="229"/>
        <v>-3.1415926535899121E-3</v>
      </c>
      <c r="Q207" s="22">
        <f t="shared" si="230"/>
        <v>4.4782960695233243E-3</v>
      </c>
      <c r="R207" s="21">
        <f t="shared" si="231"/>
        <v>1.0000016712646589</v>
      </c>
      <c r="S207" s="20">
        <f t="shared" si="232"/>
        <v>6.7956923726806542</v>
      </c>
      <c r="T207" s="20">
        <f t="shared" si="233"/>
        <v>-7.0920660256654742</v>
      </c>
      <c r="U207" s="20">
        <f t="shared" si="234"/>
        <v>-1.8764321297271842</v>
      </c>
      <c r="V207" s="25"/>
      <c r="W207" s="44">
        <v>1990</v>
      </c>
      <c r="X207" s="44">
        <v>47.3</v>
      </c>
      <c r="Y207" s="20">
        <v>194.73</v>
      </c>
      <c r="Z207" s="20">
        <f t="shared" si="235"/>
        <v>1569.1448835731519</v>
      </c>
      <c r="AA207" s="20">
        <f t="shared" si="236"/>
        <v>-1463.6048835731519</v>
      </c>
      <c r="AB207" s="20">
        <f t="shared" si="237"/>
        <v>-1081.1988042584912</v>
      </c>
      <c r="AC207" s="20">
        <f t="shared" si="238"/>
        <v>-210.0906233213465</v>
      </c>
      <c r="AD207" s="20">
        <f t="shared" si="239"/>
        <v>6504263.1911957413</v>
      </c>
      <c r="AE207" s="20">
        <f t="shared" si="240"/>
        <v>2213511.2393766786</v>
      </c>
      <c r="AF207" s="21">
        <f t="shared" si="241"/>
        <v>1101.4213200848906</v>
      </c>
      <c r="AG207" s="21">
        <f t="shared" si="242"/>
        <v>190.99626545268521</v>
      </c>
      <c r="AH207" s="21">
        <f t="shared" si="243"/>
        <v>963.28998549138419</v>
      </c>
      <c r="AI207" s="25"/>
      <c r="AJ207" s="20">
        <f t="shared" si="244"/>
        <v>10</v>
      </c>
      <c r="AK207" s="20">
        <f t="shared" si="245"/>
        <v>3.8397243543875051E-3</v>
      </c>
      <c r="AL207" s="20">
        <f t="shared" si="246"/>
        <v>-3.1415926535899121E-3</v>
      </c>
      <c r="AM207" s="23">
        <f t="shared" si="247"/>
        <v>4.4782960695233243E-3</v>
      </c>
      <c r="AN207" s="44">
        <f t="shared" si="248"/>
        <v>1.0000016712646589</v>
      </c>
      <c r="AO207" s="23">
        <f t="shared" si="249"/>
        <v>6.7956923726806542</v>
      </c>
      <c r="AP207" s="23">
        <f t="shared" si="250"/>
        <v>-7.0920660256654742</v>
      </c>
      <c r="AQ207" s="23">
        <f t="shared" si="251"/>
        <v>-1.8764321297271842</v>
      </c>
      <c r="AR207" s="44">
        <f t="shared" si="252"/>
        <v>0.21942863554690942</v>
      </c>
      <c r="AS207" s="25"/>
      <c r="AT207" s="20">
        <f t="shared" si="253"/>
        <v>0</v>
      </c>
      <c r="AU207" s="20">
        <f t="shared" si="254"/>
        <v>0</v>
      </c>
      <c r="AV207" s="20">
        <f t="shared" si="255"/>
        <v>0</v>
      </c>
      <c r="AX207" s="18"/>
      <c r="AY207" s="18"/>
      <c r="AZ207" s="18"/>
      <c r="BA207" s="125"/>
      <c r="BB207" s="125"/>
      <c r="BC207" s="126"/>
      <c r="BD207" s="122"/>
      <c r="BE207" s="30" t="s">
        <v>120</v>
      </c>
    </row>
    <row r="208" spans="1:57" x14ac:dyDescent="0.4">
      <c r="A208" s="44">
        <v>2000</v>
      </c>
      <c r="B208" s="44">
        <v>47.66</v>
      </c>
      <c r="C208" s="20">
        <v>194.57</v>
      </c>
      <c r="D208" s="24">
        <f t="shared" si="218"/>
        <v>1575.9033500896735</v>
      </c>
      <c r="E208" s="24">
        <f t="shared" si="219"/>
        <v>-1470.3633500896735</v>
      </c>
      <c r="F208" s="24">
        <f t="shared" si="220"/>
        <v>-1088.3295894533746</v>
      </c>
      <c r="G208" s="24">
        <f t="shared" si="221"/>
        <v>-211.95466960880512</v>
      </c>
      <c r="H208" s="20">
        <f t="shared" si="222"/>
        <v>6504256.0604105461</v>
      </c>
      <c r="I208" s="20">
        <f t="shared" si="223"/>
        <v>2213509.3753303913</v>
      </c>
      <c r="J208" s="21">
        <f t="shared" si="224"/>
        <v>1108.776838344276</v>
      </c>
      <c r="K208" s="21">
        <f t="shared" si="225"/>
        <v>191.02053502100875</v>
      </c>
      <c r="L208" s="21">
        <f t="shared" si="226"/>
        <v>969.95066972246059</v>
      </c>
      <c r="M208" s="25"/>
      <c r="N208" s="20">
        <f t="shared" si="227"/>
        <v>10</v>
      </c>
      <c r="O208" s="20">
        <f t="shared" si="228"/>
        <v>6.2831853071795762E-3</v>
      </c>
      <c r="P208" s="20">
        <f t="shared" si="229"/>
        <v>-2.7925268031908676E-3</v>
      </c>
      <c r="Q208" s="22">
        <f t="shared" si="230"/>
        <v>6.6117008123642851E-3</v>
      </c>
      <c r="R208" s="21">
        <f t="shared" si="231"/>
        <v>1.0000036428982275</v>
      </c>
      <c r="S208" s="20">
        <f t="shared" si="232"/>
        <v>6.7584665165216951</v>
      </c>
      <c r="T208" s="20">
        <f t="shared" si="233"/>
        <v>-7.1307851948833401</v>
      </c>
      <c r="U208" s="20">
        <f t="shared" si="234"/>
        <v>-1.8640462874586106</v>
      </c>
      <c r="V208" s="25"/>
      <c r="W208" s="44">
        <v>2000</v>
      </c>
      <c r="X208" s="44">
        <v>47.66</v>
      </c>
      <c r="Y208" s="20">
        <v>194.57</v>
      </c>
      <c r="Z208" s="20">
        <f t="shared" si="235"/>
        <v>1575.9033500896735</v>
      </c>
      <c r="AA208" s="20">
        <f t="shared" si="236"/>
        <v>-1470.3633500896735</v>
      </c>
      <c r="AB208" s="20">
        <f t="shared" si="237"/>
        <v>-1088.3295894533746</v>
      </c>
      <c r="AC208" s="20">
        <f t="shared" si="238"/>
        <v>-211.95466960880512</v>
      </c>
      <c r="AD208" s="20">
        <f t="shared" si="239"/>
        <v>6504256.0604105461</v>
      </c>
      <c r="AE208" s="20">
        <f t="shared" si="240"/>
        <v>2213509.3753303913</v>
      </c>
      <c r="AF208" s="21">
        <f t="shared" si="241"/>
        <v>1108.776838344276</v>
      </c>
      <c r="AG208" s="21">
        <f t="shared" si="242"/>
        <v>191.02053502100875</v>
      </c>
      <c r="AH208" s="21">
        <f t="shared" si="243"/>
        <v>969.95066972246059</v>
      </c>
      <c r="AI208" s="25"/>
      <c r="AJ208" s="20">
        <f t="shared" si="244"/>
        <v>10</v>
      </c>
      <c r="AK208" s="20">
        <f t="shared" si="245"/>
        <v>6.2831853071795762E-3</v>
      </c>
      <c r="AL208" s="20">
        <f t="shared" si="246"/>
        <v>-2.7925268031908676E-3</v>
      </c>
      <c r="AM208" s="23">
        <f t="shared" si="247"/>
        <v>6.6117008123642851E-3</v>
      </c>
      <c r="AN208" s="44">
        <f t="shared" si="248"/>
        <v>1.0000036428982275</v>
      </c>
      <c r="AO208" s="23">
        <f t="shared" si="249"/>
        <v>6.7584665165216951</v>
      </c>
      <c r="AP208" s="23">
        <f t="shared" si="250"/>
        <v>-7.1307851948833401</v>
      </c>
      <c r="AQ208" s="23">
        <f t="shared" si="251"/>
        <v>-1.8640462874586106</v>
      </c>
      <c r="AR208" s="44">
        <f t="shared" si="252"/>
        <v>0.36323778173658317</v>
      </c>
      <c r="AS208" s="25"/>
      <c r="AT208" s="20">
        <f t="shared" si="253"/>
        <v>0</v>
      </c>
      <c r="AU208" s="20">
        <f t="shared" si="254"/>
        <v>0</v>
      </c>
      <c r="AV208" s="20">
        <f t="shared" si="255"/>
        <v>0</v>
      </c>
      <c r="AX208" s="18"/>
      <c r="AY208" s="18"/>
      <c r="AZ208" s="18"/>
      <c r="BA208" s="125"/>
      <c r="BB208" s="125"/>
      <c r="BC208" s="126"/>
      <c r="BD208" s="122"/>
      <c r="BE208" s="30" t="s">
        <v>120</v>
      </c>
    </row>
    <row r="209" spans="1:57" x14ac:dyDescent="0.4">
      <c r="A209" s="44">
        <v>2010</v>
      </c>
      <c r="B209" s="44">
        <v>47.48</v>
      </c>
      <c r="C209" s="20">
        <v>194.46</v>
      </c>
      <c r="D209" s="24">
        <f t="shared" si="218"/>
        <v>1582.6502379385915</v>
      </c>
      <c r="E209" s="24">
        <f t="shared" si="219"/>
        <v>-1477.1102379385916</v>
      </c>
      <c r="F209" s="24">
        <f t="shared" si="220"/>
        <v>-1095.4750165985729</v>
      </c>
      <c r="G209" s="24">
        <f t="shared" si="221"/>
        <v>-213.80460914470322</v>
      </c>
      <c r="H209" s="20">
        <f t="shared" si="222"/>
        <v>6504248.9149834011</v>
      </c>
      <c r="I209" s="20">
        <f t="shared" si="223"/>
        <v>2213507.5253908555</v>
      </c>
      <c r="J209" s="21">
        <f t="shared" si="224"/>
        <v>1116.1442213635132</v>
      </c>
      <c r="K209" s="21">
        <f t="shared" si="225"/>
        <v>191.04362997446864</v>
      </c>
      <c r="L209" s="21">
        <f t="shared" si="226"/>
        <v>976.61350269309571</v>
      </c>
      <c r="M209" s="25"/>
      <c r="N209" s="20">
        <f t="shared" si="227"/>
        <v>10</v>
      </c>
      <c r="O209" s="20">
        <f t="shared" si="228"/>
        <v>-3.1415926535897881E-3</v>
      </c>
      <c r="P209" s="20">
        <f t="shared" si="229"/>
        <v>-1.9198621771935045E-3</v>
      </c>
      <c r="Q209" s="22">
        <f t="shared" si="230"/>
        <v>3.4463954564389887E-3</v>
      </c>
      <c r="R209" s="21">
        <f t="shared" si="231"/>
        <v>1.0000009898046458</v>
      </c>
      <c r="S209" s="20">
        <f t="shared" si="232"/>
        <v>6.7468878489180568</v>
      </c>
      <c r="T209" s="20">
        <f t="shared" si="233"/>
        <v>-7.1454271451981892</v>
      </c>
      <c r="U209" s="20">
        <f t="shared" si="234"/>
        <v>-1.8499395358980977</v>
      </c>
      <c r="V209" s="25"/>
      <c r="W209" s="44">
        <v>2010</v>
      </c>
      <c r="X209" s="44">
        <v>47.48</v>
      </c>
      <c r="Y209" s="20">
        <v>194.46</v>
      </c>
      <c r="Z209" s="20">
        <f t="shared" si="235"/>
        <v>1582.6502379385915</v>
      </c>
      <c r="AA209" s="20">
        <f t="shared" si="236"/>
        <v>-1477.1102379385916</v>
      </c>
      <c r="AB209" s="20">
        <f t="shared" si="237"/>
        <v>-1095.4750165985729</v>
      </c>
      <c r="AC209" s="20">
        <f t="shared" si="238"/>
        <v>-213.80460914470322</v>
      </c>
      <c r="AD209" s="20">
        <f t="shared" si="239"/>
        <v>6504248.9149834011</v>
      </c>
      <c r="AE209" s="20">
        <f t="shared" si="240"/>
        <v>2213507.5253908555</v>
      </c>
      <c r="AF209" s="21">
        <f t="shared" si="241"/>
        <v>1116.1442213635132</v>
      </c>
      <c r="AG209" s="21">
        <f t="shared" si="242"/>
        <v>191.04362997446864</v>
      </c>
      <c r="AH209" s="21">
        <f t="shared" si="243"/>
        <v>976.61350269309571</v>
      </c>
      <c r="AI209" s="25"/>
      <c r="AJ209" s="20">
        <f t="shared" si="244"/>
        <v>10</v>
      </c>
      <c r="AK209" s="20">
        <f t="shared" si="245"/>
        <v>-3.1415926535897881E-3</v>
      </c>
      <c r="AL209" s="20">
        <f t="shared" si="246"/>
        <v>-1.9198621771935045E-3</v>
      </c>
      <c r="AM209" s="23">
        <f t="shared" si="247"/>
        <v>3.4463954564389887E-3</v>
      </c>
      <c r="AN209" s="44">
        <f t="shared" si="248"/>
        <v>1.0000009898046458</v>
      </c>
      <c r="AO209" s="23">
        <f t="shared" si="249"/>
        <v>6.7468878489180568</v>
      </c>
      <c r="AP209" s="23">
        <f t="shared" si="250"/>
        <v>-7.1454271451981892</v>
      </c>
      <c r="AQ209" s="23">
        <f t="shared" si="251"/>
        <v>-1.8499395358980977</v>
      </c>
      <c r="AR209" s="44">
        <f t="shared" si="252"/>
        <v>0.18592156482535049</v>
      </c>
      <c r="AS209" s="25"/>
      <c r="AT209" s="20">
        <f t="shared" si="253"/>
        <v>0</v>
      </c>
      <c r="AU209" s="20">
        <f t="shared" si="254"/>
        <v>0</v>
      </c>
      <c r="AV209" s="20">
        <f t="shared" si="255"/>
        <v>0</v>
      </c>
      <c r="AX209" s="18"/>
      <c r="AY209" s="18"/>
      <c r="AZ209" s="18"/>
      <c r="BA209" s="125"/>
      <c r="BB209" s="125"/>
      <c r="BC209" s="126"/>
      <c r="BD209" s="122"/>
      <c r="BE209" s="30" t="s">
        <v>120</v>
      </c>
    </row>
    <row r="210" spans="1:57" x14ac:dyDescent="0.4">
      <c r="A210" s="44">
        <v>2020</v>
      </c>
      <c r="B210" s="44">
        <v>47.42</v>
      </c>
      <c r="C210" s="20">
        <v>194.36</v>
      </c>
      <c r="D210" s="24">
        <f t="shared" si="218"/>
        <v>1589.4125720226152</v>
      </c>
      <c r="E210" s="24">
        <f t="shared" si="219"/>
        <v>-1483.8725720226153</v>
      </c>
      <c r="F210" s="24">
        <f t="shared" si="220"/>
        <v>-1102.6101249072367</v>
      </c>
      <c r="G210" s="24">
        <f t="shared" si="221"/>
        <v>-215.63792424163404</v>
      </c>
      <c r="H210" s="20">
        <f t="shared" si="222"/>
        <v>6504241.7798750922</v>
      </c>
      <c r="I210" s="20">
        <f t="shared" si="223"/>
        <v>2213505.6920757587</v>
      </c>
      <c r="J210" s="21">
        <f t="shared" si="224"/>
        <v>1123.4984654725581</v>
      </c>
      <c r="K210" s="21">
        <f t="shared" si="225"/>
        <v>191.06569100262161</v>
      </c>
      <c r="L210" s="21">
        <f t="shared" si="226"/>
        <v>983.25774499295801</v>
      </c>
      <c r="M210" s="25"/>
      <c r="N210" s="20">
        <f t="shared" si="227"/>
        <v>10</v>
      </c>
      <c r="O210" s="20">
        <f t="shared" si="228"/>
        <v>-1.0471975511965135E-3</v>
      </c>
      <c r="P210" s="20">
        <f t="shared" si="229"/>
        <v>-1.7453292519942303E-3</v>
      </c>
      <c r="Q210" s="22">
        <f t="shared" si="230"/>
        <v>1.6582540513756516E-3</v>
      </c>
      <c r="R210" s="21">
        <f t="shared" si="231"/>
        <v>1.0000002291506047</v>
      </c>
      <c r="S210" s="20">
        <f t="shared" si="232"/>
        <v>6.7623340840237081</v>
      </c>
      <c r="T210" s="20">
        <f t="shared" si="233"/>
        <v>-7.1351083086639067</v>
      </c>
      <c r="U210" s="20">
        <f t="shared" si="234"/>
        <v>-1.8333150969308221</v>
      </c>
      <c r="V210" s="25"/>
      <c r="W210" s="44">
        <v>2020</v>
      </c>
      <c r="X210" s="44">
        <v>47.42</v>
      </c>
      <c r="Y210" s="20">
        <v>194.36</v>
      </c>
      <c r="Z210" s="20">
        <f t="shared" si="235"/>
        <v>1589.4125720226152</v>
      </c>
      <c r="AA210" s="20">
        <f t="shared" si="236"/>
        <v>-1483.8725720226153</v>
      </c>
      <c r="AB210" s="20">
        <f t="shared" si="237"/>
        <v>-1102.6101249072367</v>
      </c>
      <c r="AC210" s="20">
        <f t="shared" si="238"/>
        <v>-215.63792424163404</v>
      </c>
      <c r="AD210" s="20">
        <f t="shared" si="239"/>
        <v>6504241.7798750922</v>
      </c>
      <c r="AE210" s="20">
        <f t="shared" si="240"/>
        <v>2213505.6920757587</v>
      </c>
      <c r="AF210" s="21">
        <f t="shared" si="241"/>
        <v>1123.4984654725581</v>
      </c>
      <c r="AG210" s="21">
        <f t="shared" si="242"/>
        <v>191.06569100262161</v>
      </c>
      <c r="AH210" s="21">
        <f t="shared" si="243"/>
        <v>983.25774499295801</v>
      </c>
      <c r="AI210" s="25"/>
      <c r="AJ210" s="20">
        <f t="shared" si="244"/>
        <v>10</v>
      </c>
      <c r="AK210" s="20">
        <f t="shared" si="245"/>
        <v>-1.0471975511965135E-3</v>
      </c>
      <c r="AL210" s="20">
        <f t="shared" si="246"/>
        <v>-1.7453292519942303E-3</v>
      </c>
      <c r="AM210" s="23">
        <f t="shared" si="247"/>
        <v>1.6582540513756516E-3</v>
      </c>
      <c r="AN210" s="44">
        <f t="shared" si="248"/>
        <v>1.0000002291506047</v>
      </c>
      <c r="AO210" s="23">
        <f t="shared" si="249"/>
        <v>6.7623340840237081</v>
      </c>
      <c r="AP210" s="23">
        <f t="shared" si="250"/>
        <v>-7.1351083086639067</v>
      </c>
      <c r="AQ210" s="23">
        <f t="shared" si="251"/>
        <v>-1.8333150969308221</v>
      </c>
      <c r="AR210" s="44">
        <f t="shared" si="252"/>
        <v>6.7955928605490989E-2</v>
      </c>
      <c r="AS210" s="25"/>
      <c r="AT210" s="20">
        <f t="shared" si="253"/>
        <v>0</v>
      </c>
      <c r="AU210" s="20">
        <f t="shared" si="254"/>
        <v>0</v>
      </c>
      <c r="AV210" s="20">
        <f t="shared" si="255"/>
        <v>0</v>
      </c>
      <c r="AX210" s="18"/>
      <c r="AY210" s="18"/>
      <c r="AZ210" s="18"/>
      <c r="BA210" s="125"/>
      <c r="BB210" s="125"/>
      <c r="BC210" s="126"/>
      <c r="BD210" s="122"/>
      <c r="BE210" s="30" t="s">
        <v>120</v>
      </c>
    </row>
    <row r="211" spans="1:57" x14ac:dyDescent="0.4">
      <c r="A211" s="44">
        <v>2030</v>
      </c>
      <c r="B211" s="44">
        <v>47.24</v>
      </c>
      <c r="C211" s="20">
        <v>194.17</v>
      </c>
      <c r="D211" s="24">
        <f t="shared" si="218"/>
        <v>1596.1903203586344</v>
      </c>
      <c r="E211" s="24">
        <f t="shared" si="219"/>
        <v>-1490.6503203586344</v>
      </c>
      <c r="F211" s="24">
        <f t="shared" si="220"/>
        <v>-1109.7360973090981</v>
      </c>
      <c r="G211" s="24">
        <f t="shared" si="221"/>
        <v>-217.4496949315924</v>
      </c>
      <c r="H211" s="20">
        <f t="shared" si="222"/>
        <v>6504234.6539026899</v>
      </c>
      <c r="I211" s="20">
        <f t="shared" si="223"/>
        <v>2213503.8803050686</v>
      </c>
      <c r="J211" s="21">
        <f t="shared" si="224"/>
        <v>1130.8397656152133</v>
      </c>
      <c r="K211" s="21">
        <f t="shared" si="225"/>
        <v>191.08648289927137</v>
      </c>
      <c r="L211" s="21">
        <f t="shared" si="226"/>
        <v>989.88114030432155</v>
      </c>
      <c r="M211" s="25"/>
      <c r="N211" s="20">
        <f t="shared" si="227"/>
        <v>10</v>
      </c>
      <c r="O211" s="20">
        <f t="shared" si="228"/>
        <v>-3.1415926535897881E-3</v>
      </c>
      <c r="P211" s="20">
        <f t="shared" si="229"/>
        <v>-3.3161255787896825E-3</v>
      </c>
      <c r="Q211" s="22">
        <f t="shared" si="230"/>
        <v>3.9767611624641486E-3</v>
      </c>
      <c r="R211" s="21">
        <f t="shared" si="231"/>
        <v>1.0000013178878628</v>
      </c>
      <c r="S211" s="20">
        <f t="shared" si="232"/>
        <v>6.7777483360191049</v>
      </c>
      <c r="T211" s="20">
        <f t="shared" si="233"/>
        <v>-7.1259724018613522</v>
      </c>
      <c r="U211" s="20">
        <f t="shared" si="234"/>
        <v>-1.8117706899583692</v>
      </c>
      <c r="V211" s="25"/>
      <c r="W211" s="44">
        <v>2030</v>
      </c>
      <c r="X211" s="44">
        <v>47.24</v>
      </c>
      <c r="Y211" s="20">
        <v>194.17</v>
      </c>
      <c r="Z211" s="20">
        <f t="shared" si="235"/>
        <v>1596.1903203586344</v>
      </c>
      <c r="AA211" s="20">
        <f t="shared" si="236"/>
        <v>-1490.6503203586344</v>
      </c>
      <c r="AB211" s="20">
        <f t="shared" si="237"/>
        <v>-1109.7360973090981</v>
      </c>
      <c r="AC211" s="20">
        <f t="shared" si="238"/>
        <v>-217.4496949315924</v>
      </c>
      <c r="AD211" s="20">
        <f t="shared" si="239"/>
        <v>6504234.6539026899</v>
      </c>
      <c r="AE211" s="20">
        <f t="shared" si="240"/>
        <v>2213503.8803050686</v>
      </c>
      <c r="AF211" s="21">
        <f t="shared" si="241"/>
        <v>1130.8397656152133</v>
      </c>
      <c r="AG211" s="21">
        <f t="shared" si="242"/>
        <v>191.08648289927137</v>
      </c>
      <c r="AH211" s="21">
        <f t="shared" si="243"/>
        <v>989.88114030432155</v>
      </c>
      <c r="AI211" s="25"/>
      <c r="AJ211" s="20">
        <f t="shared" si="244"/>
        <v>10</v>
      </c>
      <c r="AK211" s="20">
        <f t="shared" si="245"/>
        <v>-3.1415926535897881E-3</v>
      </c>
      <c r="AL211" s="20">
        <f t="shared" si="246"/>
        <v>-3.3161255787896825E-3</v>
      </c>
      <c r="AM211" s="23">
        <f t="shared" si="247"/>
        <v>3.9767611624641486E-3</v>
      </c>
      <c r="AN211" s="44">
        <f t="shared" si="248"/>
        <v>1.0000013178878628</v>
      </c>
      <c r="AO211" s="23">
        <f t="shared" si="249"/>
        <v>6.7777483360191049</v>
      </c>
      <c r="AP211" s="23">
        <f t="shared" si="250"/>
        <v>-7.1259724018613522</v>
      </c>
      <c r="AQ211" s="23">
        <f t="shared" si="251"/>
        <v>-1.8117706899583692</v>
      </c>
      <c r="AR211" s="44">
        <f t="shared" si="252"/>
        <v>0.18337690188366501</v>
      </c>
      <c r="AS211" s="25"/>
      <c r="AT211" s="20">
        <f t="shared" si="253"/>
        <v>0</v>
      </c>
      <c r="AU211" s="20">
        <f t="shared" si="254"/>
        <v>0</v>
      </c>
      <c r="AV211" s="20">
        <f t="shared" si="255"/>
        <v>0</v>
      </c>
      <c r="AX211" s="18"/>
      <c r="AY211" s="18"/>
      <c r="AZ211" s="18"/>
      <c r="BA211" s="125"/>
      <c r="BB211" s="125"/>
      <c r="BC211" s="126"/>
      <c r="BD211" s="122"/>
      <c r="BE211" s="30" t="s">
        <v>120</v>
      </c>
    </row>
    <row r="212" spans="1:57" x14ac:dyDescent="0.4">
      <c r="A212" s="44">
        <v>2040</v>
      </c>
      <c r="B212" s="44">
        <v>47.19</v>
      </c>
      <c r="C212" s="20">
        <v>194.27</v>
      </c>
      <c r="D212" s="24">
        <f t="shared" si="218"/>
        <v>1602.9828129813263</v>
      </c>
      <c r="E212" s="24">
        <f t="shared" si="219"/>
        <v>-1497.4428129813264</v>
      </c>
      <c r="F212" s="24">
        <f t="shared" si="220"/>
        <v>-1116.8503013472164</v>
      </c>
      <c r="G212" s="24">
        <f t="shared" si="221"/>
        <v>-219.25250519774403</v>
      </c>
      <c r="H212" s="20">
        <f t="shared" si="222"/>
        <v>6504227.539698652</v>
      </c>
      <c r="I212" s="20">
        <f t="shared" si="223"/>
        <v>2213502.0774948024</v>
      </c>
      <c r="J212" s="21">
        <f t="shared" si="224"/>
        <v>1138.1679386869298</v>
      </c>
      <c r="K212" s="21">
        <f t="shared" si="225"/>
        <v>191.10667808029595</v>
      </c>
      <c r="L212" s="21">
        <f t="shared" si="226"/>
        <v>996.48976087663459</v>
      </c>
      <c r="M212" s="25"/>
      <c r="N212" s="20">
        <f t="shared" si="227"/>
        <v>10</v>
      </c>
      <c r="O212" s="20">
        <f t="shared" si="228"/>
        <v>-8.7266462599723917E-4</v>
      </c>
      <c r="P212" s="20">
        <f t="shared" si="229"/>
        <v>1.7453292519947264E-3</v>
      </c>
      <c r="Q212" s="22">
        <f t="shared" si="230"/>
        <v>1.5499274069097346E-3</v>
      </c>
      <c r="R212" s="21">
        <f t="shared" si="231"/>
        <v>1.0000002001896287</v>
      </c>
      <c r="S212" s="20">
        <f t="shared" si="232"/>
        <v>6.792492622691892</v>
      </c>
      <c r="T212" s="20">
        <f t="shared" si="233"/>
        <v>-7.1142040381182579</v>
      </c>
      <c r="U212" s="20">
        <f t="shared" si="234"/>
        <v>-1.802810266151613</v>
      </c>
      <c r="V212" s="25"/>
      <c r="W212" s="44">
        <v>2040</v>
      </c>
      <c r="X212" s="44">
        <v>47.19</v>
      </c>
      <c r="Y212" s="20">
        <v>194.27</v>
      </c>
      <c r="Z212" s="20">
        <f t="shared" si="235"/>
        <v>1602.9828129813263</v>
      </c>
      <c r="AA212" s="20">
        <f t="shared" si="236"/>
        <v>-1497.4428129813264</v>
      </c>
      <c r="AB212" s="20">
        <f t="shared" si="237"/>
        <v>-1116.8503013472164</v>
      </c>
      <c r="AC212" s="20">
        <f t="shared" si="238"/>
        <v>-219.25250519774403</v>
      </c>
      <c r="AD212" s="20">
        <f t="shared" si="239"/>
        <v>6504227.539698652</v>
      </c>
      <c r="AE212" s="20">
        <f t="shared" si="240"/>
        <v>2213502.0774948024</v>
      </c>
      <c r="AF212" s="21">
        <f t="shared" si="241"/>
        <v>1138.1679386869298</v>
      </c>
      <c r="AG212" s="21">
        <f t="shared" si="242"/>
        <v>191.10667808029595</v>
      </c>
      <c r="AH212" s="21">
        <f t="shared" si="243"/>
        <v>996.48976087663459</v>
      </c>
      <c r="AI212" s="25"/>
      <c r="AJ212" s="20">
        <f t="shared" si="244"/>
        <v>10</v>
      </c>
      <c r="AK212" s="20">
        <f t="shared" si="245"/>
        <v>-8.7266462599723917E-4</v>
      </c>
      <c r="AL212" s="20">
        <f t="shared" si="246"/>
        <v>1.7453292519947264E-3</v>
      </c>
      <c r="AM212" s="23">
        <f t="shared" si="247"/>
        <v>1.5499274069097346E-3</v>
      </c>
      <c r="AN212" s="44">
        <f t="shared" si="248"/>
        <v>1.0000002001896287</v>
      </c>
      <c r="AO212" s="23">
        <f t="shared" si="249"/>
        <v>6.792492622691892</v>
      </c>
      <c r="AP212" s="23">
        <f t="shared" si="250"/>
        <v>-7.1142040381182579</v>
      </c>
      <c r="AQ212" s="23">
        <f t="shared" si="251"/>
        <v>-1.802810266151613</v>
      </c>
      <c r="AR212" s="44">
        <f t="shared" si="252"/>
        <v>5.0759874396604961E-2</v>
      </c>
      <c r="AS212" s="25"/>
      <c r="AT212" s="20">
        <f t="shared" si="253"/>
        <v>0</v>
      </c>
      <c r="AU212" s="20">
        <f t="shared" si="254"/>
        <v>0</v>
      </c>
      <c r="AV212" s="20">
        <f t="shared" si="255"/>
        <v>0</v>
      </c>
      <c r="AX212" s="18"/>
      <c r="AY212" s="18"/>
      <c r="AZ212" s="18"/>
      <c r="BA212" s="125"/>
      <c r="BB212" s="125"/>
      <c r="BC212" s="126"/>
      <c r="BD212" s="122"/>
      <c r="BE212" s="30" t="s">
        <v>120</v>
      </c>
    </row>
    <row r="213" spans="1:57" x14ac:dyDescent="0.4">
      <c r="A213" s="44">
        <v>2050</v>
      </c>
      <c r="B213" s="44">
        <v>46.64</v>
      </c>
      <c r="C213" s="20">
        <v>194.47</v>
      </c>
      <c r="D213" s="24">
        <f t="shared" si="218"/>
        <v>1609.8136163966087</v>
      </c>
      <c r="E213" s="24">
        <f t="shared" si="219"/>
        <v>-1504.2736163966088</v>
      </c>
      <c r="F213" s="24">
        <f t="shared" si="220"/>
        <v>-1123.9251927014802</v>
      </c>
      <c r="G213" s="24">
        <f t="shared" si="221"/>
        <v>-221.0650213992794</v>
      </c>
      <c r="H213" s="20">
        <f t="shared" si="222"/>
        <v>6504220.464807298</v>
      </c>
      <c r="I213" s="20">
        <f t="shared" si="223"/>
        <v>2213500.2649786007</v>
      </c>
      <c r="J213" s="21">
        <f t="shared" si="224"/>
        <v>1145.459550780962</v>
      </c>
      <c r="K213" s="21">
        <f t="shared" si="225"/>
        <v>191.12747070543074</v>
      </c>
      <c r="L213" s="21">
        <f t="shared" si="226"/>
        <v>1003.0745050409419</v>
      </c>
      <c r="M213" s="25"/>
      <c r="N213" s="20">
        <f t="shared" si="227"/>
        <v>10</v>
      </c>
      <c r="O213" s="20">
        <f t="shared" si="228"/>
        <v>-9.5993108859687634E-3</v>
      </c>
      <c r="P213" s="20">
        <f t="shared" si="229"/>
        <v>3.4906585039884606E-3</v>
      </c>
      <c r="Q213" s="22">
        <f t="shared" si="230"/>
        <v>9.9320632543768994E-3</v>
      </c>
      <c r="R213" s="21">
        <f t="shared" si="231"/>
        <v>1.0000082205711334</v>
      </c>
      <c r="S213" s="20">
        <f t="shared" si="232"/>
        <v>6.8308034152823378</v>
      </c>
      <c r="T213" s="20">
        <f t="shared" si="233"/>
        <v>-7.0748913542638867</v>
      </c>
      <c r="U213" s="20">
        <f t="shared" si="234"/>
        <v>-1.81251620153538</v>
      </c>
      <c r="V213" s="25"/>
      <c r="W213" s="44">
        <v>2050</v>
      </c>
      <c r="X213" s="44">
        <v>46.64</v>
      </c>
      <c r="Y213" s="20">
        <v>194.47</v>
      </c>
      <c r="Z213" s="20">
        <f t="shared" si="235"/>
        <v>1609.8136163966087</v>
      </c>
      <c r="AA213" s="20">
        <f t="shared" si="236"/>
        <v>-1504.2736163966088</v>
      </c>
      <c r="AB213" s="20">
        <f t="shared" si="237"/>
        <v>-1123.9251927014802</v>
      </c>
      <c r="AC213" s="20">
        <f t="shared" si="238"/>
        <v>-221.0650213992794</v>
      </c>
      <c r="AD213" s="20">
        <f t="shared" si="239"/>
        <v>6504220.464807298</v>
      </c>
      <c r="AE213" s="20">
        <f t="shared" si="240"/>
        <v>2213500.2649786007</v>
      </c>
      <c r="AF213" s="21">
        <f t="shared" si="241"/>
        <v>1145.459550780962</v>
      </c>
      <c r="AG213" s="21">
        <f t="shared" si="242"/>
        <v>191.12747070543074</v>
      </c>
      <c r="AH213" s="21">
        <f t="shared" si="243"/>
        <v>1003.0745050409419</v>
      </c>
      <c r="AI213" s="25"/>
      <c r="AJ213" s="20">
        <f t="shared" si="244"/>
        <v>10</v>
      </c>
      <c r="AK213" s="20">
        <f t="shared" si="245"/>
        <v>-9.5993108859687634E-3</v>
      </c>
      <c r="AL213" s="20">
        <f t="shared" si="246"/>
        <v>3.4906585039884606E-3</v>
      </c>
      <c r="AM213" s="23">
        <f t="shared" si="247"/>
        <v>9.9320632543768994E-3</v>
      </c>
      <c r="AN213" s="44">
        <f t="shared" si="248"/>
        <v>1.0000082205711334</v>
      </c>
      <c r="AO213" s="23">
        <f t="shared" si="249"/>
        <v>6.8308034152823378</v>
      </c>
      <c r="AP213" s="23">
        <f t="shared" si="250"/>
        <v>-7.0748913542638867</v>
      </c>
      <c r="AQ213" s="23">
        <f t="shared" si="251"/>
        <v>-1.81251620153538</v>
      </c>
      <c r="AR213" s="44">
        <f t="shared" si="252"/>
        <v>0.54882289823139885</v>
      </c>
      <c r="AS213" s="25"/>
      <c r="AT213" s="20">
        <f t="shared" si="253"/>
        <v>0</v>
      </c>
      <c r="AU213" s="20">
        <f t="shared" si="254"/>
        <v>0</v>
      </c>
      <c r="AV213" s="20">
        <f t="shared" si="255"/>
        <v>0</v>
      </c>
      <c r="AX213" s="18"/>
      <c r="AY213" s="18"/>
      <c r="AZ213" s="18"/>
      <c r="BA213" s="125"/>
      <c r="BB213" s="125"/>
      <c r="BC213" s="126"/>
      <c r="BD213" s="122"/>
      <c r="BE213" s="30" t="s">
        <v>120</v>
      </c>
    </row>
    <row r="214" spans="1:57" x14ac:dyDescent="0.4">
      <c r="A214" s="44">
        <v>2060</v>
      </c>
      <c r="B214" s="44">
        <v>46.23</v>
      </c>
      <c r="C214" s="20">
        <v>194.72</v>
      </c>
      <c r="D214" s="24">
        <f t="shared" si="218"/>
        <v>1616.705377869918</v>
      </c>
      <c r="E214" s="24">
        <f t="shared" si="219"/>
        <v>-1511.1653778699181</v>
      </c>
      <c r="F214" s="24">
        <f t="shared" si="220"/>
        <v>-1130.9372926348374</v>
      </c>
      <c r="G214" s="24">
        <f t="shared" si="221"/>
        <v>-222.89082760598177</v>
      </c>
      <c r="H214" s="20">
        <f t="shared" si="222"/>
        <v>6504213.4527073642</v>
      </c>
      <c r="I214" s="20">
        <f t="shared" si="223"/>
        <v>2213498.4391723941</v>
      </c>
      <c r="J214" s="21">
        <f t="shared" si="224"/>
        <v>1152.6922750253405</v>
      </c>
      <c r="K214" s="21">
        <f t="shared" si="225"/>
        <v>191.14925186203413</v>
      </c>
      <c r="L214" s="21">
        <f t="shared" si="226"/>
        <v>1009.6196908368421</v>
      </c>
      <c r="M214" s="25"/>
      <c r="N214" s="20">
        <f t="shared" si="227"/>
        <v>10</v>
      </c>
      <c r="O214" s="20">
        <f t="shared" si="228"/>
        <v>-7.1558499331768159E-3</v>
      </c>
      <c r="P214" s="20">
        <f t="shared" si="229"/>
        <v>4.3633231299858239E-3</v>
      </c>
      <c r="Q214" s="22">
        <f t="shared" si="230"/>
        <v>7.8231673766473442E-3</v>
      </c>
      <c r="R214" s="21">
        <f t="shared" si="231"/>
        <v>1.0000051001935311</v>
      </c>
      <c r="S214" s="20">
        <f t="shared" si="232"/>
        <v>6.8917614733092734</v>
      </c>
      <c r="T214" s="20">
        <f t="shared" si="233"/>
        <v>-7.0120999333570486</v>
      </c>
      <c r="U214" s="20">
        <f t="shared" si="234"/>
        <v>-1.8258062067023548</v>
      </c>
      <c r="V214" s="25"/>
      <c r="W214" s="44">
        <v>2060</v>
      </c>
      <c r="X214" s="44">
        <v>46.23</v>
      </c>
      <c r="Y214" s="20">
        <v>194.72</v>
      </c>
      <c r="Z214" s="20">
        <f t="shared" si="235"/>
        <v>1616.705377869918</v>
      </c>
      <c r="AA214" s="20">
        <f t="shared" si="236"/>
        <v>-1511.1653778699181</v>
      </c>
      <c r="AB214" s="20">
        <f t="shared" si="237"/>
        <v>-1130.9372926348374</v>
      </c>
      <c r="AC214" s="20">
        <f t="shared" si="238"/>
        <v>-222.89082760598177</v>
      </c>
      <c r="AD214" s="20">
        <f t="shared" si="239"/>
        <v>6504213.4527073642</v>
      </c>
      <c r="AE214" s="20">
        <f t="shared" si="240"/>
        <v>2213498.4391723941</v>
      </c>
      <c r="AF214" s="21">
        <f t="shared" si="241"/>
        <v>1152.6922750253405</v>
      </c>
      <c r="AG214" s="21">
        <f t="shared" si="242"/>
        <v>191.14925186203413</v>
      </c>
      <c r="AH214" s="21">
        <f t="shared" si="243"/>
        <v>1009.6196908368421</v>
      </c>
      <c r="AI214" s="25"/>
      <c r="AJ214" s="20">
        <f t="shared" si="244"/>
        <v>10</v>
      </c>
      <c r="AK214" s="20">
        <f t="shared" si="245"/>
        <v>-7.1558499331768159E-3</v>
      </c>
      <c r="AL214" s="20">
        <f t="shared" si="246"/>
        <v>4.3633231299858239E-3</v>
      </c>
      <c r="AM214" s="23">
        <f t="shared" si="247"/>
        <v>7.8231673766473442E-3</v>
      </c>
      <c r="AN214" s="44">
        <f t="shared" si="248"/>
        <v>1.0000051001935311</v>
      </c>
      <c r="AO214" s="23">
        <f t="shared" si="249"/>
        <v>6.8917614733092734</v>
      </c>
      <c r="AP214" s="23">
        <f t="shared" si="250"/>
        <v>-7.0120999333570486</v>
      </c>
      <c r="AQ214" s="23">
        <f t="shared" si="251"/>
        <v>-1.8258062067023548</v>
      </c>
      <c r="AR214" s="44">
        <f t="shared" si="252"/>
        <v>0.43755951717519298</v>
      </c>
      <c r="AS214" s="25"/>
      <c r="AT214" s="20">
        <f t="shared" si="253"/>
        <v>0</v>
      </c>
      <c r="AU214" s="20">
        <f t="shared" si="254"/>
        <v>0</v>
      </c>
      <c r="AV214" s="20">
        <f t="shared" si="255"/>
        <v>0</v>
      </c>
      <c r="AX214" s="18"/>
      <c r="AY214" s="18"/>
      <c r="AZ214" s="18"/>
      <c r="BA214" s="125"/>
      <c r="BB214" s="125"/>
      <c r="BC214" s="126"/>
      <c r="BD214" s="122"/>
      <c r="BE214" s="30" t="s">
        <v>120</v>
      </c>
    </row>
    <row r="215" spans="1:57" x14ac:dyDescent="0.4">
      <c r="A215" s="44">
        <v>2070</v>
      </c>
      <c r="B215" s="44">
        <v>45.84</v>
      </c>
      <c r="C215" s="20">
        <v>195.09</v>
      </c>
      <c r="D215" s="24">
        <f t="shared" si="218"/>
        <v>1623.6475651781818</v>
      </c>
      <c r="E215" s="24">
        <f t="shared" si="219"/>
        <v>-1518.1075651781819</v>
      </c>
      <c r="F215" s="24">
        <f t="shared" si="220"/>
        <v>-1137.8927407681695</v>
      </c>
      <c r="G215" s="24">
        <f t="shared" si="221"/>
        <v>-224.74210027850873</v>
      </c>
      <c r="H215" s="20">
        <f t="shared" si="222"/>
        <v>6504206.4972592313</v>
      </c>
      <c r="I215" s="20">
        <f t="shared" si="223"/>
        <v>2213496.5878997217</v>
      </c>
      <c r="J215" s="21">
        <f t="shared" si="224"/>
        <v>1159.8745195625654</v>
      </c>
      <c r="K215" s="21">
        <f t="shared" si="225"/>
        <v>191.17253771137032</v>
      </c>
      <c r="L215" s="21">
        <f t="shared" si="226"/>
        <v>1016.1378483648352</v>
      </c>
      <c r="M215" s="25"/>
      <c r="N215" s="20">
        <f t="shared" si="227"/>
        <v>10</v>
      </c>
      <c r="O215" s="20">
        <f t="shared" si="228"/>
        <v>-6.8067840827777714E-3</v>
      </c>
      <c r="P215" s="20">
        <f t="shared" si="229"/>
        <v>6.4577182323790989E-3</v>
      </c>
      <c r="Q215" s="22">
        <f t="shared" si="230"/>
        <v>8.2423400459625817E-3</v>
      </c>
      <c r="R215" s="21">
        <f t="shared" si="231"/>
        <v>1.0000056613859141</v>
      </c>
      <c r="S215" s="20">
        <f t="shared" si="232"/>
        <v>6.9421873082637315</v>
      </c>
      <c r="T215" s="20">
        <f t="shared" si="233"/>
        <v>-6.9554481333321432</v>
      </c>
      <c r="U215" s="20">
        <f t="shared" si="234"/>
        <v>-1.8512726725269639</v>
      </c>
      <c r="V215" s="25"/>
      <c r="W215" s="44">
        <v>2070</v>
      </c>
      <c r="X215" s="44">
        <v>45.84</v>
      </c>
      <c r="Y215" s="20">
        <v>195.09</v>
      </c>
      <c r="Z215" s="20">
        <f t="shared" si="235"/>
        <v>1623.6475651781818</v>
      </c>
      <c r="AA215" s="20">
        <f t="shared" si="236"/>
        <v>-1518.1075651781819</v>
      </c>
      <c r="AB215" s="20">
        <f t="shared" si="237"/>
        <v>-1137.8927407681695</v>
      </c>
      <c r="AC215" s="20">
        <f t="shared" si="238"/>
        <v>-224.74210027850873</v>
      </c>
      <c r="AD215" s="20">
        <f t="shared" si="239"/>
        <v>6504206.4972592313</v>
      </c>
      <c r="AE215" s="20">
        <f t="shared" si="240"/>
        <v>2213496.5878997217</v>
      </c>
      <c r="AF215" s="21">
        <f t="shared" si="241"/>
        <v>1159.8745195625654</v>
      </c>
      <c r="AG215" s="21">
        <f t="shared" si="242"/>
        <v>191.17253771137032</v>
      </c>
      <c r="AH215" s="21">
        <f t="shared" si="243"/>
        <v>1016.1378483648352</v>
      </c>
      <c r="AI215" s="25"/>
      <c r="AJ215" s="20">
        <f t="shared" si="244"/>
        <v>10</v>
      </c>
      <c r="AK215" s="20">
        <f t="shared" si="245"/>
        <v>-6.8067840827777714E-3</v>
      </c>
      <c r="AL215" s="20">
        <f t="shared" si="246"/>
        <v>6.4577182323790989E-3</v>
      </c>
      <c r="AM215" s="23">
        <f t="shared" si="247"/>
        <v>8.2423400459625817E-3</v>
      </c>
      <c r="AN215" s="44">
        <f t="shared" si="248"/>
        <v>1.0000056613859141</v>
      </c>
      <c r="AO215" s="23">
        <f t="shared" si="249"/>
        <v>6.9421873082637315</v>
      </c>
      <c r="AP215" s="23">
        <f t="shared" si="250"/>
        <v>-6.9554481333321432</v>
      </c>
      <c r="AQ215" s="23">
        <f t="shared" si="251"/>
        <v>-1.8512726725269639</v>
      </c>
      <c r="AR215" s="44">
        <f t="shared" si="252"/>
        <v>0.5079522042855692</v>
      </c>
      <c r="AS215" s="25"/>
      <c r="AT215" s="20">
        <f t="shared" si="253"/>
        <v>0</v>
      </c>
      <c r="AU215" s="20">
        <f t="shared" si="254"/>
        <v>0</v>
      </c>
      <c r="AV215" s="20">
        <f t="shared" si="255"/>
        <v>0</v>
      </c>
      <c r="AX215" s="18"/>
      <c r="AY215" s="18"/>
      <c r="AZ215" s="18"/>
      <c r="BA215" s="125"/>
      <c r="BB215" s="125"/>
      <c r="BC215" s="126"/>
      <c r="BD215" s="122"/>
      <c r="BE215" s="30" t="s">
        <v>120</v>
      </c>
    </row>
    <row r="216" spans="1:57" x14ac:dyDescent="0.4">
      <c r="A216" s="44">
        <v>2080</v>
      </c>
      <c r="B216" s="44">
        <v>46.02</v>
      </c>
      <c r="C216" s="20">
        <v>195.14</v>
      </c>
      <c r="D216" s="24">
        <f t="shared" si="218"/>
        <v>1630.6029294574159</v>
      </c>
      <c r="E216" s="24">
        <f t="shared" si="219"/>
        <v>-1525.062929457416</v>
      </c>
      <c r="F216" s="24">
        <f t="shared" si="220"/>
        <v>-1144.8290758817323</v>
      </c>
      <c r="G216" s="24">
        <f t="shared" si="221"/>
        <v>-226.61562033785054</v>
      </c>
      <c r="H216" s="20">
        <f t="shared" si="222"/>
        <v>6504199.5609241175</v>
      </c>
      <c r="I216" s="20">
        <f t="shared" si="223"/>
        <v>2213494.7143796622</v>
      </c>
      <c r="J216" s="21">
        <f t="shared" si="224"/>
        <v>1167.0425238033658</v>
      </c>
      <c r="K216" s="21">
        <f t="shared" si="225"/>
        <v>191.19679058321228</v>
      </c>
      <c r="L216" s="21">
        <f t="shared" si="226"/>
        <v>1022.6556648148348</v>
      </c>
      <c r="M216" s="25"/>
      <c r="N216" s="20">
        <f t="shared" si="227"/>
        <v>10</v>
      </c>
      <c r="O216" s="20">
        <f t="shared" si="228"/>
        <v>3.1415926535897881E-3</v>
      </c>
      <c r="P216" s="20">
        <f t="shared" si="229"/>
        <v>8.7266462599686718E-4</v>
      </c>
      <c r="Q216" s="22">
        <f t="shared" si="230"/>
        <v>3.2035501871614525E-3</v>
      </c>
      <c r="R216" s="21">
        <f t="shared" si="231"/>
        <v>1.0000008552286945</v>
      </c>
      <c r="S216" s="20">
        <f t="shared" si="232"/>
        <v>6.9553642792342192</v>
      </c>
      <c r="T216" s="20">
        <f t="shared" si="233"/>
        <v>-6.9363351135627918</v>
      </c>
      <c r="U216" s="20">
        <f t="shared" si="234"/>
        <v>-1.8735200593418007</v>
      </c>
      <c r="V216" s="25"/>
      <c r="W216" s="44">
        <v>2080</v>
      </c>
      <c r="X216" s="44">
        <v>46.02</v>
      </c>
      <c r="Y216" s="20">
        <v>195.14</v>
      </c>
      <c r="Z216" s="20">
        <f t="shared" si="235"/>
        <v>1630.6029294574159</v>
      </c>
      <c r="AA216" s="20">
        <f t="shared" si="236"/>
        <v>-1525.062929457416</v>
      </c>
      <c r="AB216" s="20">
        <f t="shared" si="237"/>
        <v>-1144.8290758817323</v>
      </c>
      <c r="AC216" s="20">
        <f t="shared" si="238"/>
        <v>-226.61562033785054</v>
      </c>
      <c r="AD216" s="20">
        <f t="shared" si="239"/>
        <v>6504199.5609241175</v>
      </c>
      <c r="AE216" s="20">
        <f t="shared" si="240"/>
        <v>2213494.7143796622</v>
      </c>
      <c r="AF216" s="21">
        <f t="shared" si="241"/>
        <v>1167.0425238033658</v>
      </c>
      <c r="AG216" s="21">
        <f t="shared" si="242"/>
        <v>191.19679058321228</v>
      </c>
      <c r="AH216" s="21">
        <f t="shared" si="243"/>
        <v>1022.6556648148348</v>
      </c>
      <c r="AI216" s="25"/>
      <c r="AJ216" s="20">
        <f t="shared" si="244"/>
        <v>10</v>
      </c>
      <c r="AK216" s="20">
        <f t="shared" si="245"/>
        <v>3.1415926535897881E-3</v>
      </c>
      <c r="AL216" s="20">
        <f t="shared" si="246"/>
        <v>8.7266462599686718E-4</v>
      </c>
      <c r="AM216" s="23">
        <f t="shared" si="247"/>
        <v>3.2035501871614525E-3</v>
      </c>
      <c r="AN216" s="44">
        <f t="shared" si="248"/>
        <v>1.0000008552286945</v>
      </c>
      <c r="AO216" s="23">
        <f t="shared" si="249"/>
        <v>6.9553642792342192</v>
      </c>
      <c r="AP216" s="23">
        <f t="shared" si="250"/>
        <v>-6.9363351135627918</v>
      </c>
      <c r="AQ216" s="23">
        <f t="shared" si="251"/>
        <v>-1.8735200593418007</v>
      </c>
      <c r="AR216" s="44">
        <f t="shared" si="252"/>
        <v>0.18588478498639943</v>
      </c>
      <c r="AS216" s="25"/>
      <c r="AT216" s="20">
        <f t="shared" si="253"/>
        <v>0</v>
      </c>
      <c r="AU216" s="20">
        <f t="shared" si="254"/>
        <v>0</v>
      </c>
      <c r="AV216" s="20">
        <f t="shared" si="255"/>
        <v>0</v>
      </c>
      <c r="AX216" s="18"/>
      <c r="AY216" s="18"/>
      <c r="AZ216" s="18"/>
      <c r="BA216" s="125"/>
      <c r="BB216" s="125"/>
      <c r="BC216" s="126"/>
      <c r="BD216" s="122"/>
      <c r="BE216" s="30" t="s">
        <v>120</v>
      </c>
    </row>
    <row r="217" spans="1:57" x14ac:dyDescent="0.4">
      <c r="A217" s="44">
        <v>2090</v>
      </c>
      <c r="B217" s="44">
        <v>45.59</v>
      </c>
      <c r="C217" s="20">
        <v>195.37</v>
      </c>
      <c r="D217" s="24">
        <f t="shared" si="218"/>
        <v>1637.5739432891132</v>
      </c>
      <c r="E217" s="24">
        <f t="shared" si="219"/>
        <v>-1532.0339432891133</v>
      </c>
      <c r="F217" s="24">
        <f t="shared" si="220"/>
        <v>-1151.7461493140081</v>
      </c>
      <c r="G217" s="24">
        <f t="shared" si="221"/>
        <v>-228.50202509276235</v>
      </c>
      <c r="H217" s="20">
        <f t="shared" si="222"/>
        <v>6504192.6438506851</v>
      </c>
      <c r="I217" s="20">
        <f t="shared" si="223"/>
        <v>2213492.8279749071</v>
      </c>
      <c r="J217" s="21">
        <f t="shared" si="224"/>
        <v>1174.1943484496674</v>
      </c>
      <c r="K217" s="21">
        <f t="shared" si="225"/>
        <v>191.22154693991496</v>
      </c>
      <c r="L217" s="21">
        <f t="shared" si="226"/>
        <v>1029.1670080835872</v>
      </c>
      <c r="M217" s="25"/>
      <c r="N217" s="20">
        <f t="shared" si="227"/>
        <v>10</v>
      </c>
      <c r="O217" s="20">
        <f t="shared" si="228"/>
        <v>-7.5049157835756124E-3</v>
      </c>
      <c r="P217" s="20">
        <f t="shared" si="229"/>
        <v>4.0142572795872754E-3</v>
      </c>
      <c r="Q217" s="22">
        <f t="shared" si="230"/>
        <v>8.0378548816464335E-3</v>
      </c>
      <c r="R217" s="21">
        <f t="shared" si="231"/>
        <v>1.000005383960709</v>
      </c>
      <c r="S217" s="20">
        <f t="shared" si="232"/>
        <v>6.9710138316973014</v>
      </c>
      <c r="T217" s="20">
        <f t="shared" si="233"/>
        <v>-6.917073432275969</v>
      </c>
      <c r="U217" s="20">
        <f t="shared" si="234"/>
        <v>-1.8864047549117944</v>
      </c>
      <c r="V217" s="25"/>
      <c r="W217" s="44">
        <v>2090</v>
      </c>
      <c r="X217" s="44">
        <v>45.59</v>
      </c>
      <c r="Y217" s="20">
        <v>195.37</v>
      </c>
      <c r="Z217" s="20">
        <f t="shared" si="235"/>
        <v>1637.5739432891132</v>
      </c>
      <c r="AA217" s="20">
        <f t="shared" si="236"/>
        <v>-1532.0339432891133</v>
      </c>
      <c r="AB217" s="20">
        <f t="shared" si="237"/>
        <v>-1151.7461493140081</v>
      </c>
      <c r="AC217" s="20">
        <f t="shared" si="238"/>
        <v>-228.50202509276235</v>
      </c>
      <c r="AD217" s="20">
        <f t="shared" si="239"/>
        <v>6504192.6438506851</v>
      </c>
      <c r="AE217" s="20">
        <f t="shared" si="240"/>
        <v>2213492.8279749071</v>
      </c>
      <c r="AF217" s="21">
        <f t="shared" si="241"/>
        <v>1174.1943484496674</v>
      </c>
      <c r="AG217" s="21">
        <f t="shared" si="242"/>
        <v>191.22154693991496</v>
      </c>
      <c r="AH217" s="21">
        <f t="shared" si="243"/>
        <v>1029.1670080835872</v>
      </c>
      <c r="AI217" s="25"/>
      <c r="AJ217" s="20">
        <f t="shared" si="244"/>
        <v>10</v>
      </c>
      <c r="AK217" s="20">
        <f t="shared" si="245"/>
        <v>-7.5049157835756124E-3</v>
      </c>
      <c r="AL217" s="20">
        <f t="shared" si="246"/>
        <v>4.0142572795872754E-3</v>
      </c>
      <c r="AM217" s="23">
        <f t="shared" si="247"/>
        <v>8.0378548816464335E-3</v>
      </c>
      <c r="AN217" s="44">
        <f t="shared" si="248"/>
        <v>1.000005383960709</v>
      </c>
      <c r="AO217" s="23">
        <f t="shared" si="249"/>
        <v>6.9710138316973014</v>
      </c>
      <c r="AP217" s="23">
        <f t="shared" si="250"/>
        <v>-6.917073432275969</v>
      </c>
      <c r="AQ217" s="23">
        <f t="shared" si="251"/>
        <v>-1.8864047549117944</v>
      </c>
      <c r="AR217" s="44">
        <f t="shared" si="252"/>
        <v>0.48352079909685591</v>
      </c>
      <c r="AS217" s="25"/>
      <c r="AT217" s="20">
        <f t="shared" si="253"/>
        <v>0</v>
      </c>
      <c r="AU217" s="20">
        <f t="shared" si="254"/>
        <v>0</v>
      </c>
      <c r="AV217" s="20">
        <f t="shared" si="255"/>
        <v>0</v>
      </c>
      <c r="AX217" s="18"/>
      <c r="AY217" s="18"/>
      <c r="AZ217" s="18"/>
      <c r="BA217" s="125"/>
      <c r="BB217" s="125"/>
      <c r="BC217" s="126"/>
      <c r="BD217" s="122"/>
      <c r="BE217" s="30" t="s">
        <v>120</v>
      </c>
    </row>
    <row r="218" spans="1:57" x14ac:dyDescent="0.4">
      <c r="A218" s="44">
        <v>2100</v>
      </c>
      <c r="B218" s="44">
        <v>45.5</v>
      </c>
      <c r="C218" s="20">
        <v>195.13</v>
      </c>
      <c r="D218" s="24">
        <f t="shared" si="218"/>
        <v>1644.5774364124827</v>
      </c>
      <c r="E218" s="24">
        <f t="shared" si="219"/>
        <v>-1539.0374364124827</v>
      </c>
      <c r="F218" s="24">
        <f t="shared" si="220"/>
        <v>-1158.6327944850448</v>
      </c>
      <c r="G218" s="24">
        <f t="shared" si="221"/>
        <v>-230.37955200301298</v>
      </c>
      <c r="H218" s="20">
        <f t="shared" si="222"/>
        <v>6504185.7572055142</v>
      </c>
      <c r="I218" s="20">
        <f t="shared" si="223"/>
        <v>2213490.9504479971</v>
      </c>
      <c r="J218" s="21">
        <f t="shared" si="224"/>
        <v>1181.3148142799755</v>
      </c>
      <c r="K218" s="21">
        <f t="shared" si="225"/>
        <v>191.24586903899583</v>
      </c>
      <c r="L218" s="21">
        <f t="shared" si="226"/>
        <v>1035.6493353833541</v>
      </c>
      <c r="M218" s="25"/>
      <c r="N218" s="20">
        <f t="shared" si="227"/>
        <v>10</v>
      </c>
      <c r="O218" s="20">
        <f t="shared" si="228"/>
        <v>-1.5707963267949561E-3</v>
      </c>
      <c r="P218" s="20">
        <f t="shared" si="229"/>
        <v>-4.1887902047865492E-3</v>
      </c>
      <c r="Q218" s="22">
        <f t="shared" si="230"/>
        <v>3.3774631231155983E-3</v>
      </c>
      <c r="R218" s="21">
        <f t="shared" si="231"/>
        <v>1.0000009506058467</v>
      </c>
      <c r="S218" s="20">
        <f t="shared" si="232"/>
        <v>7.0034931233694442</v>
      </c>
      <c r="T218" s="20">
        <f t="shared" si="233"/>
        <v>-6.8866451710365899</v>
      </c>
      <c r="U218" s="20">
        <f t="shared" si="234"/>
        <v>-1.8775269102506178</v>
      </c>
      <c r="V218" s="25"/>
      <c r="W218" s="44">
        <v>2100</v>
      </c>
      <c r="X218" s="44">
        <v>45.5</v>
      </c>
      <c r="Y218" s="20">
        <v>195.13</v>
      </c>
      <c r="Z218" s="20">
        <f t="shared" si="235"/>
        <v>1644.5774364124827</v>
      </c>
      <c r="AA218" s="20">
        <f t="shared" si="236"/>
        <v>-1539.0374364124827</v>
      </c>
      <c r="AB218" s="20">
        <f t="shared" si="237"/>
        <v>-1158.6327944850448</v>
      </c>
      <c r="AC218" s="20">
        <f t="shared" si="238"/>
        <v>-230.37955200301298</v>
      </c>
      <c r="AD218" s="20">
        <f t="shared" si="239"/>
        <v>6504185.7572055142</v>
      </c>
      <c r="AE218" s="20">
        <f t="shared" si="240"/>
        <v>2213490.9504479971</v>
      </c>
      <c r="AF218" s="21">
        <f t="shared" si="241"/>
        <v>1181.3148142799755</v>
      </c>
      <c r="AG218" s="21">
        <f t="shared" si="242"/>
        <v>191.24586903899583</v>
      </c>
      <c r="AH218" s="21">
        <f t="shared" si="243"/>
        <v>1035.6493353833541</v>
      </c>
      <c r="AI218" s="25"/>
      <c r="AJ218" s="20">
        <f t="shared" si="244"/>
        <v>10</v>
      </c>
      <c r="AK218" s="20">
        <f t="shared" si="245"/>
        <v>-1.5707963267949561E-3</v>
      </c>
      <c r="AL218" s="20">
        <f t="shared" si="246"/>
        <v>-4.1887902047865492E-3</v>
      </c>
      <c r="AM218" s="23">
        <f t="shared" si="247"/>
        <v>3.3774631231155983E-3</v>
      </c>
      <c r="AN218" s="44">
        <f t="shared" si="248"/>
        <v>1.0000009506058467</v>
      </c>
      <c r="AO218" s="23">
        <f t="shared" si="249"/>
        <v>7.0034931233694442</v>
      </c>
      <c r="AP218" s="23">
        <f t="shared" si="250"/>
        <v>-6.8866451710365899</v>
      </c>
      <c r="AQ218" s="23">
        <f t="shared" si="251"/>
        <v>-1.8775269102506178</v>
      </c>
      <c r="AR218" s="44">
        <f t="shared" si="252"/>
        <v>0.2567755613892761</v>
      </c>
      <c r="AS218" s="25"/>
      <c r="AT218" s="20">
        <f t="shared" si="253"/>
        <v>0</v>
      </c>
      <c r="AU218" s="20">
        <f t="shared" si="254"/>
        <v>0</v>
      </c>
      <c r="AV218" s="20">
        <f t="shared" si="255"/>
        <v>0</v>
      </c>
      <c r="AX218" s="18"/>
      <c r="AY218" s="18"/>
      <c r="AZ218" s="18"/>
      <c r="BA218" s="125"/>
      <c r="BB218" s="125"/>
      <c r="BC218" s="126"/>
      <c r="BD218" s="122"/>
      <c r="BE218" s="30" t="s">
        <v>120</v>
      </c>
    </row>
    <row r="219" spans="1:57" x14ac:dyDescent="0.4">
      <c r="A219" s="44">
        <v>2110</v>
      </c>
      <c r="B219" s="44">
        <v>45.28</v>
      </c>
      <c r="C219" s="20">
        <v>195.34</v>
      </c>
      <c r="D219" s="24">
        <f t="shared" si="218"/>
        <v>1651.6002092255846</v>
      </c>
      <c r="E219" s="24">
        <f t="shared" si="219"/>
        <v>-1546.0602092255847</v>
      </c>
      <c r="F219" s="24">
        <f t="shared" si="220"/>
        <v>-1165.5016337064785</v>
      </c>
      <c r="G219" s="24">
        <f t="shared" si="221"/>
        <v>-232.25025512438162</v>
      </c>
      <c r="H219" s="20">
        <f t="shared" si="222"/>
        <v>6504178.8883662932</v>
      </c>
      <c r="I219" s="20">
        <f t="shared" si="223"/>
        <v>2213489.0797448759</v>
      </c>
      <c r="J219" s="21">
        <f t="shared" si="224"/>
        <v>1188.4166942524034</v>
      </c>
      <c r="K219" s="21">
        <f t="shared" si="225"/>
        <v>191.26974480931426</v>
      </c>
      <c r="L219" s="21">
        <f t="shared" si="226"/>
        <v>1042.1136362874286</v>
      </c>
      <c r="M219" s="25"/>
      <c r="N219" s="20">
        <f t="shared" si="227"/>
        <v>10</v>
      </c>
      <c r="O219" s="20">
        <f t="shared" si="228"/>
        <v>-3.8397243543875051E-3</v>
      </c>
      <c r="P219" s="20">
        <f t="shared" si="229"/>
        <v>3.6651914291882309E-3</v>
      </c>
      <c r="Q219" s="22">
        <f t="shared" si="230"/>
        <v>4.642380602899232E-3</v>
      </c>
      <c r="R219" s="21">
        <f t="shared" si="231"/>
        <v>1.0000017959786758</v>
      </c>
      <c r="S219" s="20">
        <f t="shared" si="232"/>
        <v>7.0227728131019207</v>
      </c>
      <c r="T219" s="20">
        <f t="shared" si="233"/>
        <v>-6.8688392214337544</v>
      </c>
      <c r="U219" s="20">
        <f t="shared" si="234"/>
        <v>-1.8707031213686363</v>
      </c>
      <c r="V219" s="25"/>
      <c r="W219" s="44">
        <v>2110</v>
      </c>
      <c r="X219" s="44">
        <v>45.28</v>
      </c>
      <c r="Y219" s="20">
        <v>195.34</v>
      </c>
      <c r="Z219" s="20">
        <f t="shared" si="235"/>
        <v>1651.6002092255846</v>
      </c>
      <c r="AA219" s="20">
        <f t="shared" si="236"/>
        <v>-1546.0602092255847</v>
      </c>
      <c r="AB219" s="20">
        <f t="shared" si="237"/>
        <v>-1165.5016337064785</v>
      </c>
      <c r="AC219" s="20">
        <f t="shared" si="238"/>
        <v>-232.25025512438162</v>
      </c>
      <c r="AD219" s="20">
        <f t="shared" si="239"/>
        <v>6504178.8883662932</v>
      </c>
      <c r="AE219" s="20">
        <f t="shared" si="240"/>
        <v>2213489.0797448759</v>
      </c>
      <c r="AF219" s="21">
        <f t="shared" si="241"/>
        <v>1188.4166942524034</v>
      </c>
      <c r="AG219" s="21">
        <f t="shared" si="242"/>
        <v>191.26974480931426</v>
      </c>
      <c r="AH219" s="21">
        <f t="shared" si="243"/>
        <v>1042.1136362874286</v>
      </c>
      <c r="AI219" s="25"/>
      <c r="AJ219" s="20">
        <f t="shared" si="244"/>
        <v>10</v>
      </c>
      <c r="AK219" s="20">
        <f t="shared" si="245"/>
        <v>-3.8397243543875051E-3</v>
      </c>
      <c r="AL219" s="20">
        <f t="shared" si="246"/>
        <v>3.6651914291882309E-3</v>
      </c>
      <c r="AM219" s="23">
        <f t="shared" si="247"/>
        <v>4.642380602899232E-3</v>
      </c>
      <c r="AN219" s="44">
        <f t="shared" si="248"/>
        <v>1.0000017959786758</v>
      </c>
      <c r="AO219" s="23">
        <f t="shared" si="249"/>
        <v>7.0227728131019207</v>
      </c>
      <c r="AP219" s="23">
        <f t="shared" si="250"/>
        <v>-6.8688392214337544</v>
      </c>
      <c r="AQ219" s="23">
        <f t="shared" si="251"/>
        <v>-1.8707031213686363</v>
      </c>
      <c r="AR219" s="44">
        <f t="shared" si="252"/>
        <v>0.30216333098942433</v>
      </c>
      <c r="AS219" s="25"/>
      <c r="AT219" s="20">
        <f t="shared" si="253"/>
        <v>0</v>
      </c>
      <c r="AU219" s="20">
        <f t="shared" si="254"/>
        <v>0</v>
      </c>
      <c r="AV219" s="20">
        <f t="shared" si="255"/>
        <v>0</v>
      </c>
      <c r="AX219" s="18"/>
      <c r="AY219" s="18"/>
      <c r="AZ219" s="18"/>
      <c r="BA219" s="125"/>
      <c r="BB219" s="125"/>
      <c r="BC219" s="126"/>
      <c r="BD219" s="122"/>
      <c r="BE219" s="30" t="s">
        <v>120</v>
      </c>
    </row>
    <row r="220" spans="1:57" x14ac:dyDescent="0.4">
      <c r="A220" s="44">
        <v>2120</v>
      </c>
      <c r="B220" s="44">
        <v>44.96</v>
      </c>
      <c r="C220" s="20">
        <v>196.43</v>
      </c>
      <c r="D220" s="24">
        <f t="shared" si="218"/>
        <v>1658.6565496110491</v>
      </c>
      <c r="E220" s="24">
        <f t="shared" si="219"/>
        <v>-1553.1165496110491</v>
      </c>
      <c r="F220" s="24">
        <f t="shared" si="220"/>
        <v>-1172.3167451183815</v>
      </c>
      <c r="G220" s="24">
        <f t="shared" si="221"/>
        <v>-234.18946697944941</v>
      </c>
      <c r="H220" s="20">
        <f t="shared" si="222"/>
        <v>6504172.0732548814</v>
      </c>
      <c r="I220" s="20">
        <f t="shared" si="223"/>
        <v>2213487.1405330207</v>
      </c>
      <c r="J220" s="21">
        <f t="shared" si="224"/>
        <v>1195.4795093723167</v>
      </c>
      <c r="K220" s="21">
        <f t="shared" si="225"/>
        <v>191.2970610264951</v>
      </c>
      <c r="L220" s="21">
        <f t="shared" si="226"/>
        <v>1048.5808158667485</v>
      </c>
      <c r="M220" s="25"/>
      <c r="N220" s="20">
        <f t="shared" si="227"/>
        <v>10</v>
      </c>
      <c r="O220" s="20">
        <f t="shared" si="228"/>
        <v>-5.5850536063818592E-3</v>
      </c>
      <c r="P220" s="20">
        <f t="shared" si="229"/>
        <v>1.902408884673825E-2</v>
      </c>
      <c r="Q220" s="22">
        <f t="shared" si="230"/>
        <v>1.4591236699181609E-2</v>
      </c>
      <c r="R220" s="21">
        <f t="shared" si="231"/>
        <v>1.000017742393444</v>
      </c>
      <c r="S220" s="20">
        <f t="shared" si="232"/>
        <v>7.0563403854643276</v>
      </c>
      <c r="T220" s="20">
        <f t="shared" si="233"/>
        <v>-6.8151114119030138</v>
      </c>
      <c r="U220" s="20">
        <f t="shared" si="234"/>
        <v>-1.9392118550677928</v>
      </c>
      <c r="V220" s="25"/>
      <c r="W220" s="44">
        <v>2120</v>
      </c>
      <c r="X220" s="44">
        <v>44.96</v>
      </c>
      <c r="Y220" s="20">
        <v>196.43</v>
      </c>
      <c r="Z220" s="20">
        <f t="shared" si="235"/>
        <v>1658.6565496110491</v>
      </c>
      <c r="AA220" s="20">
        <f t="shared" si="236"/>
        <v>-1553.1165496110491</v>
      </c>
      <c r="AB220" s="20">
        <f t="shared" si="237"/>
        <v>-1172.3167451183815</v>
      </c>
      <c r="AC220" s="20">
        <f t="shared" si="238"/>
        <v>-234.18946697944941</v>
      </c>
      <c r="AD220" s="20">
        <f t="shared" si="239"/>
        <v>6504172.0732548814</v>
      </c>
      <c r="AE220" s="20">
        <f t="shared" si="240"/>
        <v>2213487.1405330207</v>
      </c>
      <c r="AF220" s="21">
        <f t="shared" si="241"/>
        <v>1195.4795093723167</v>
      </c>
      <c r="AG220" s="21">
        <f t="shared" si="242"/>
        <v>191.2970610264951</v>
      </c>
      <c r="AH220" s="21">
        <f t="shared" si="243"/>
        <v>1048.5808158667485</v>
      </c>
      <c r="AI220" s="25"/>
      <c r="AJ220" s="20">
        <f t="shared" si="244"/>
        <v>10</v>
      </c>
      <c r="AK220" s="20">
        <f t="shared" si="245"/>
        <v>-5.5850536063818592E-3</v>
      </c>
      <c r="AL220" s="20">
        <f t="shared" si="246"/>
        <v>1.902408884673825E-2</v>
      </c>
      <c r="AM220" s="23">
        <f t="shared" si="247"/>
        <v>1.4591236699181609E-2</v>
      </c>
      <c r="AN220" s="44">
        <f t="shared" si="248"/>
        <v>1.000017742393444</v>
      </c>
      <c r="AO220" s="23">
        <f t="shared" si="249"/>
        <v>7.0563403854643276</v>
      </c>
      <c r="AP220" s="23">
        <f t="shared" si="250"/>
        <v>-6.8151114119030138</v>
      </c>
      <c r="AQ220" s="23">
        <f t="shared" si="251"/>
        <v>-1.9392118550677928</v>
      </c>
      <c r="AR220" s="44">
        <f t="shared" si="252"/>
        <v>1.0680442549176783</v>
      </c>
      <c r="AS220" s="25"/>
      <c r="AT220" s="20">
        <f t="shared" si="253"/>
        <v>0</v>
      </c>
      <c r="AU220" s="20">
        <f t="shared" si="254"/>
        <v>0</v>
      </c>
      <c r="AV220" s="20">
        <f t="shared" si="255"/>
        <v>0</v>
      </c>
      <c r="AX220" s="18"/>
      <c r="AY220" s="18"/>
      <c r="AZ220" s="18"/>
      <c r="BA220" s="125"/>
      <c r="BB220" s="125"/>
      <c r="BC220" s="126"/>
      <c r="BD220" s="122"/>
      <c r="BE220" s="30" t="s">
        <v>120</v>
      </c>
    </row>
    <row r="221" spans="1:57" x14ac:dyDescent="0.4">
      <c r="A221" s="44">
        <v>2130</v>
      </c>
      <c r="B221" s="44">
        <v>45</v>
      </c>
      <c r="C221" s="20">
        <v>196.75</v>
      </c>
      <c r="D221" s="24">
        <f t="shared" si="218"/>
        <v>1665.7300943037853</v>
      </c>
      <c r="E221" s="24">
        <f t="shared" si="219"/>
        <v>-1560.1900943037854</v>
      </c>
      <c r="F221" s="24">
        <f t="shared" si="220"/>
        <v>-1179.0910758478497</v>
      </c>
      <c r="G221" s="24">
        <f t="shared" si="221"/>
        <v>-236.20770252243727</v>
      </c>
      <c r="H221" s="20">
        <f t="shared" si="222"/>
        <v>6504165.2989241518</v>
      </c>
      <c r="I221" s="20">
        <f t="shared" si="223"/>
        <v>2213485.1222974779</v>
      </c>
      <c r="J221" s="21">
        <f t="shared" si="224"/>
        <v>1202.5181262147228</v>
      </c>
      <c r="K221" s="21">
        <f t="shared" si="225"/>
        <v>191.32812980518887</v>
      </c>
      <c r="L221" s="21">
        <f t="shared" si="226"/>
        <v>1055.0675510783697</v>
      </c>
      <c r="M221" s="25"/>
      <c r="N221" s="20">
        <f t="shared" si="227"/>
        <v>10</v>
      </c>
      <c r="O221" s="20">
        <f t="shared" si="228"/>
        <v>6.981317007977169E-4</v>
      </c>
      <c r="P221" s="20">
        <f t="shared" si="229"/>
        <v>5.5850536063817352E-3</v>
      </c>
      <c r="Q221" s="22">
        <f t="shared" si="230"/>
        <v>4.009100723418868E-3</v>
      </c>
      <c r="R221" s="21">
        <f t="shared" si="231"/>
        <v>1.0000013394095371</v>
      </c>
      <c r="S221" s="20">
        <f t="shared" si="232"/>
        <v>7.0735446927363466</v>
      </c>
      <c r="T221" s="20">
        <f t="shared" si="233"/>
        <v>-6.7743307294680575</v>
      </c>
      <c r="U221" s="20">
        <f t="shared" si="234"/>
        <v>-2.0182355429878784</v>
      </c>
      <c r="V221" s="25"/>
      <c r="W221" s="44">
        <v>2130</v>
      </c>
      <c r="X221" s="44">
        <v>45</v>
      </c>
      <c r="Y221" s="20">
        <v>196.75</v>
      </c>
      <c r="Z221" s="20">
        <f t="shared" si="235"/>
        <v>1665.7300943037853</v>
      </c>
      <c r="AA221" s="20">
        <f t="shared" si="236"/>
        <v>-1560.1900943037854</v>
      </c>
      <c r="AB221" s="20">
        <f t="shared" si="237"/>
        <v>-1179.0910758478497</v>
      </c>
      <c r="AC221" s="20">
        <f t="shared" si="238"/>
        <v>-236.20770252243727</v>
      </c>
      <c r="AD221" s="20">
        <f t="shared" si="239"/>
        <v>6504165.2989241518</v>
      </c>
      <c r="AE221" s="20">
        <f t="shared" si="240"/>
        <v>2213485.1222974779</v>
      </c>
      <c r="AF221" s="21">
        <f t="shared" si="241"/>
        <v>1202.5181262147228</v>
      </c>
      <c r="AG221" s="21">
        <f t="shared" si="242"/>
        <v>191.32812980518887</v>
      </c>
      <c r="AH221" s="21">
        <f t="shared" si="243"/>
        <v>1055.0675510783697</v>
      </c>
      <c r="AI221" s="25"/>
      <c r="AJ221" s="20">
        <f t="shared" si="244"/>
        <v>10</v>
      </c>
      <c r="AK221" s="20">
        <f t="shared" si="245"/>
        <v>6.981317007977169E-4</v>
      </c>
      <c r="AL221" s="20">
        <f t="shared" si="246"/>
        <v>5.5850536063817352E-3</v>
      </c>
      <c r="AM221" s="23">
        <f t="shared" si="247"/>
        <v>4.009100723418868E-3</v>
      </c>
      <c r="AN221" s="44">
        <f t="shared" si="248"/>
        <v>1.0000013394095371</v>
      </c>
      <c r="AO221" s="23">
        <f t="shared" si="249"/>
        <v>7.0735446927363466</v>
      </c>
      <c r="AP221" s="23">
        <f t="shared" si="250"/>
        <v>-6.7743307294680575</v>
      </c>
      <c r="AQ221" s="23">
        <f t="shared" si="251"/>
        <v>-2.0182355429878784</v>
      </c>
      <c r="AR221" s="44">
        <f t="shared" si="252"/>
        <v>0.27258480449824851</v>
      </c>
      <c r="AS221" s="25"/>
      <c r="AT221" s="20">
        <f t="shared" si="253"/>
        <v>0</v>
      </c>
      <c r="AU221" s="20">
        <f t="shared" si="254"/>
        <v>0</v>
      </c>
      <c r="AV221" s="20">
        <f t="shared" si="255"/>
        <v>0</v>
      </c>
      <c r="AX221" s="18"/>
      <c r="AY221" s="18"/>
      <c r="AZ221" s="18"/>
      <c r="BA221" s="125"/>
      <c r="BB221" s="125"/>
      <c r="BC221" s="126"/>
      <c r="BD221" s="122"/>
      <c r="BE221" s="30" t="s">
        <v>120</v>
      </c>
    </row>
    <row r="222" spans="1:57" x14ac:dyDescent="0.4">
      <c r="A222" s="44">
        <v>2140</v>
      </c>
      <c r="B222" s="44">
        <v>45.03</v>
      </c>
      <c r="C222" s="20">
        <v>198.03</v>
      </c>
      <c r="D222" s="24">
        <f t="shared" si="218"/>
        <v>1672.7994576748304</v>
      </c>
      <c r="E222" s="24">
        <f t="shared" si="219"/>
        <v>-1567.2594576748304</v>
      </c>
      <c r="F222" s="24">
        <f t="shared" si="220"/>
        <v>-1185.8404223233622</v>
      </c>
      <c r="G222" s="24">
        <f t="shared" si="221"/>
        <v>-238.3215475610692</v>
      </c>
      <c r="H222" s="20">
        <f t="shared" si="222"/>
        <v>6504158.5495776767</v>
      </c>
      <c r="I222" s="20">
        <f t="shared" si="223"/>
        <v>2213483.0084524392</v>
      </c>
      <c r="J222" s="21">
        <f t="shared" si="224"/>
        <v>1209.5514322458359</v>
      </c>
      <c r="K222" s="21">
        <f t="shared" si="225"/>
        <v>191.3635103373868</v>
      </c>
      <c r="L222" s="21">
        <f t="shared" si="226"/>
        <v>1061.5966038402503</v>
      </c>
      <c r="M222" s="25"/>
      <c r="N222" s="20">
        <f t="shared" si="227"/>
        <v>10</v>
      </c>
      <c r="O222" s="20">
        <f t="shared" si="228"/>
        <v>5.2359877559831865E-4</v>
      </c>
      <c r="P222" s="20">
        <f t="shared" si="229"/>
        <v>2.2340214425527437E-2</v>
      </c>
      <c r="Q222" s="22">
        <f t="shared" si="230"/>
        <v>1.580956020831259E-2</v>
      </c>
      <c r="R222" s="21">
        <f t="shared" si="231"/>
        <v>1.0000208290367707</v>
      </c>
      <c r="S222" s="20">
        <f t="shared" si="232"/>
        <v>7.0693633710451227</v>
      </c>
      <c r="T222" s="20">
        <f t="shared" si="233"/>
        <v>-6.7493464755125183</v>
      </c>
      <c r="U222" s="20">
        <f t="shared" si="234"/>
        <v>-2.1138450386319194</v>
      </c>
      <c r="V222" s="25"/>
      <c r="W222" s="44">
        <v>2140</v>
      </c>
      <c r="X222" s="44">
        <v>45.03</v>
      </c>
      <c r="Y222" s="20">
        <v>198.03</v>
      </c>
      <c r="Z222" s="20">
        <f t="shared" si="235"/>
        <v>1672.7994576748304</v>
      </c>
      <c r="AA222" s="20">
        <f t="shared" si="236"/>
        <v>-1567.2594576748304</v>
      </c>
      <c r="AB222" s="20">
        <f t="shared" si="237"/>
        <v>-1185.8404223233622</v>
      </c>
      <c r="AC222" s="20">
        <f t="shared" si="238"/>
        <v>-238.3215475610692</v>
      </c>
      <c r="AD222" s="20">
        <f t="shared" si="239"/>
        <v>6504158.5495776767</v>
      </c>
      <c r="AE222" s="20">
        <f t="shared" si="240"/>
        <v>2213483.0084524392</v>
      </c>
      <c r="AF222" s="21">
        <f t="shared" si="241"/>
        <v>1209.5514322458359</v>
      </c>
      <c r="AG222" s="21">
        <f t="shared" si="242"/>
        <v>191.3635103373868</v>
      </c>
      <c r="AH222" s="21">
        <f t="shared" si="243"/>
        <v>1061.5966038402503</v>
      </c>
      <c r="AI222" s="25"/>
      <c r="AJ222" s="20">
        <f t="shared" si="244"/>
        <v>10</v>
      </c>
      <c r="AK222" s="20">
        <f t="shared" si="245"/>
        <v>5.2359877559831865E-4</v>
      </c>
      <c r="AL222" s="20">
        <f t="shared" si="246"/>
        <v>2.2340214425527437E-2</v>
      </c>
      <c r="AM222" s="23">
        <f t="shared" si="247"/>
        <v>1.580956020831259E-2</v>
      </c>
      <c r="AN222" s="44">
        <f t="shared" si="248"/>
        <v>1.0000208290367707</v>
      </c>
      <c r="AO222" s="23">
        <f t="shared" si="249"/>
        <v>7.0693633710451227</v>
      </c>
      <c r="AP222" s="23">
        <f t="shared" si="250"/>
        <v>-6.7493464755125183</v>
      </c>
      <c r="AQ222" s="23">
        <f t="shared" si="251"/>
        <v>-2.1138450386319194</v>
      </c>
      <c r="AR222" s="44">
        <f t="shared" si="252"/>
        <v>1.1456589644460875</v>
      </c>
      <c r="AS222" s="25"/>
      <c r="AT222" s="20">
        <f t="shared" si="253"/>
        <v>0</v>
      </c>
      <c r="AU222" s="20">
        <f t="shared" si="254"/>
        <v>0</v>
      </c>
      <c r="AV222" s="20">
        <f t="shared" si="255"/>
        <v>0</v>
      </c>
      <c r="AX222" s="18"/>
      <c r="AY222" s="18"/>
      <c r="AZ222" s="18"/>
      <c r="BA222" s="125"/>
      <c r="BB222" s="125"/>
      <c r="BC222" s="126"/>
      <c r="BD222" s="122"/>
      <c r="BE222" s="30" t="s">
        <v>120</v>
      </c>
    </row>
    <row r="223" spans="1:57" x14ac:dyDescent="0.4">
      <c r="A223" s="44">
        <v>2150</v>
      </c>
      <c r="B223" s="44">
        <v>45.16</v>
      </c>
      <c r="C223" s="20">
        <v>198.88</v>
      </c>
      <c r="D223" s="24">
        <f t="shared" si="218"/>
        <v>1679.8588549342121</v>
      </c>
      <c r="E223" s="24">
        <f t="shared" si="219"/>
        <v>-1574.3188549342121</v>
      </c>
      <c r="F223" s="24">
        <f t="shared" si="220"/>
        <v>-1192.5588121489384</v>
      </c>
      <c r="G223" s="24">
        <f t="shared" si="221"/>
        <v>-240.5636861680492</v>
      </c>
      <c r="H223" s="20">
        <f t="shared" si="222"/>
        <v>6504151.8311878508</v>
      </c>
      <c r="I223" s="20">
        <f t="shared" si="223"/>
        <v>2213480.7663138323</v>
      </c>
      <c r="J223" s="21">
        <f t="shared" si="224"/>
        <v>1216.5802100711842</v>
      </c>
      <c r="K223" s="21">
        <f t="shared" si="225"/>
        <v>191.40469281808512</v>
      </c>
      <c r="L223" s="21">
        <f t="shared" si="226"/>
        <v>1068.1844079486066</v>
      </c>
      <c r="M223" s="25"/>
      <c r="N223" s="20">
        <f t="shared" si="227"/>
        <v>10</v>
      </c>
      <c r="O223" s="20">
        <f t="shared" si="228"/>
        <v>2.2689280275925493E-3</v>
      </c>
      <c r="P223" s="20">
        <f t="shared" si="229"/>
        <v>1.4835298641951702E-2</v>
      </c>
      <c r="Q223" s="22">
        <f t="shared" si="230"/>
        <v>1.0749641646687458E-2</v>
      </c>
      <c r="R223" s="21">
        <f t="shared" si="231"/>
        <v>1.00000962967757</v>
      </c>
      <c r="S223" s="20">
        <f t="shared" si="232"/>
        <v>7.0593972593816465</v>
      </c>
      <c r="T223" s="20">
        <f t="shared" si="233"/>
        <v>-6.7183898255760965</v>
      </c>
      <c r="U223" s="20">
        <f t="shared" si="234"/>
        <v>-2.242138606979994</v>
      </c>
      <c r="V223" s="25"/>
      <c r="W223" s="44">
        <v>2150</v>
      </c>
      <c r="X223" s="44">
        <v>45.16</v>
      </c>
      <c r="Y223" s="20">
        <v>198.88</v>
      </c>
      <c r="Z223" s="20">
        <f t="shared" si="235"/>
        <v>1679.8588549342121</v>
      </c>
      <c r="AA223" s="20">
        <f t="shared" si="236"/>
        <v>-1574.3188549342121</v>
      </c>
      <c r="AB223" s="20">
        <f t="shared" si="237"/>
        <v>-1192.5588121489384</v>
      </c>
      <c r="AC223" s="20">
        <f t="shared" si="238"/>
        <v>-240.5636861680492</v>
      </c>
      <c r="AD223" s="20">
        <f t="shared" si="239"/>
        <v>6504151.8311878508</v>
      </c>
      <c r="AE223" s="20">
        <f t="shared" si="240"/>
        <v>2213480.7663138323</v>
      </c>
      <c r="AF223" s="21">
        <f t="shared" si="241"/>
        <v>1216.5802100711842</v>
      </c>
      <c r="AG223" s="21">
        <f t="shared" si="242"/>
        <v>191.40469281808512</v>
      </c>
      <c r="AH223" s="21">
        <f t="shared" si="243"/>
        <v>1068.1844079486066</v>
      </c>
      <c r="AI223" s="25"/>
      <c r="AJ223" s="20">
        <f t="shared" si="244"/>
        <v>10</v>
      </c>
      <c r="AK223" s="20">
        <f t="shared" si="245"/>
        <v>2.2689280275925493E-3</v>
      </c>
      <c r="AL223" s="20">
        <f t="shared" si="246"/>
        <v>1.4835298641951702E-2</v>
      </c>
      <c r="AM223" s="23">
        <f t="shared" si="247"/>
        <v>1.0749641646687458E-2</v>
      </c>
      <c r="AN223" s="44">
        <f t="shared" si="248"/>
        <v>1.00000962967757</v>
      </c>
      <c r="AO223" s="23">
        <f t="shared" si="249"/>
        <v>7.0593972593816465</v>
      </c>
      <c r="AP223" s="23">
        <f t="shared" si="250"/>
        <v>-6.7183898255760965</v>
      </c>
      <c r="AQ223" s="23">
        <f t="shared" si="251"/>
        <v>-2.242138606979994</v>
      </c>
      <c r="AR223" s="44">
        <f t="shared" si="252"/>
        <v>0.78970209810587633</v>
      </c>
      <c r="AS223" s="25"/>
      <c r="AT223" s="20">
        <f t="shared" si="253"/>
        <v>0</v>
      </c>
      <c r="AU223" s="20">
        <f t="shared" si="254"/>
        <v>0</v>
      </c>
      <c r="AV223" s="20">
        <f t="shared" si="255"/>
        <v>0</v>
      </c>
      <c r="AX223" s="18"/>
      <c r="AY223" s="18"/>
      <c r="AZ223" s="18"/>
      <c r="BA223" s="125"/>
      <c r="BB223" s="125"/>
      <c r="BC223" s="126"/>
      <c r="BD223" s="122"/>
      <c r="BE223" s="30" t="s">
        <v>120</v>
      </c>
    </row>
    <row r="224" spans="1:57" x14ac:dyDescent="0.4">
      <c r="A224" s="44">
        <v>2160</v>
      </c>
      <c r="B224" s="44">
        <v>45.01</v>
      </c>
      <c r="C224" s="20">
        <v>198.86</v>
      </c>
      <c r="D224" s="24">
        <f t="shared" si="218"/>
        <v>1686.9194228480414</v>
      </c>
      <c r="E224" s="24">
        <f t="shared" si="219"/>
        <v>-1581.3794228480415</v>
      </c>
      <c r="F224" s="24">
        <f t="shared" si="220"/>
        <v>-1199.2597607085488</v>
      </c>
      <c r="G224" s="24">
        <f t="shared" si="221"/>
        <v>-242.85401616844334</v>
      </c>
      <c r="H224" s="20">
        <f t="shared" si="222"/>
        <v>6504145.1302392911</v>
      </c>
      <c r="I224" s="20">
        <f t="shared" si="223"/>
        <v>2213478.475983832</v>
      </c>
      <c r="J224" s="21">
        <f t="shared" si="224"/>
        <v>1223.6020786284519</v>
      </c>
      <c r="K224" s="21">
        <f t="shared" si="225"/>
        <v>191.44777592142015</v>
      </c>
      <c r="L224" s="21">
        <f t="shared" si="226"/>
        <v>1074.7898281026689</v>
      </c>
      <c r="M224" s="25"/>
      <c r="N224" s="20">
        <f t="shared" si="227"/>
        <v>10</v>
      </c>
      <c r="O224" s="20">
        <f t="shared" si="228"/>
        <v>-2.6179938779914693E-3</v>
      </c>
      <c r="P224" s="20">
        <f t="shared" si="229"/>
        <v>-3.4906585039854842E-4</v>
      </c>
      <c r="Q224" s="22">
        <f t="shared" si="230"/>
        <v>2.6296380079866566E-3</v>
      </c>
      <c r="R224" s="21">
        <f t="shared" si="231"/>
        <v>1.0000005762500694</v>
      </c>
      <c r="S224" s="20">
        <f t="shared" si="232"/>
        <v>7.0605679138293338</v>
      </c>
      <c r="T224" s="20">
        <f t="shared" si="233"/>
        <v>-6.7009485596103824</v>
      </c>
      <c r="U224" s="20">
        <f t="shared" si="234"/>
        <v>-2.2903300003941336</v>
      </c>
      <c r="V224" s="25"/>
      <c r="W224" s="44">
        <v>2160</v>
      </c>
      <c r="X224" s="44">
        <v>45.01</v>
      </c>
      <c r="Y224" s="20">
        <v>198.86</v>
      </c>
      <c r="Z224" s="20">
        <f t="shared" si="235"/>
        <v>1686.9194228480414</v>
      </c>
      <c r="AA224" s="20">
        <f t="shared" si="236"/>
        <v>-1581.3794228480415</v>
      </c>
      <c r="AB224" s="20">
        <f t="shared" si="237"/>
        <v>-1199.2597607085488</v>
      </c>
      <c r="AC224" s="20">
        <f t="shared" si="238"/>
        <v>-242.85401616844334</v>
      </c>
      <c r="AD224" s="20">
        <f t="shared" si="239"/>
        <v>6504145.1302392911</v>
      </c>
      <c r="AE224" s="20">
        <f t="shared" si="240"/>
        <v>2213478.475983832</v>
      </c>
      <c r="AF224" s="21">
        <f t="shared" si="241"/>
        <v>1223.6020786284519</v>
      </c>
      <c r="AG224" s="21">
        <f t="shared" si="242"/>
        <v>191.44777592142015</v>
      </c>
      <c r="AH224" s="21">
        <f t="shared" si="243"/>
        <v>1074.7898281026689</v>
      </c>
      <c r="AI224" s="25"/>
      <c r="AJ224" s="20">
        <f t="shared" si="244"/>
        <v>10</v>
      </c>
      <c r="AK224" s="20">
        <f t="shared" si="245"/>
        <v>-2.6179938779914693E-3</v>
      </c>
      <c r="AL224" s="20">
        <f t="shared" si="246"/>
        <v>-3.4906585039854842E-4</v>
      </c>
      <c r="AM224" s="23">
        <f t="shared" si="247"/>
        <v>2.6296380079866566E-3</v>
      </c>
      <c r="AN224" s="44">
        <f t="shared" si="248"/>
        <v>1.0000005762500694</v>
      </c>
      <c r="AO224" s="23">
        <f t="shared" si="249"/>
        <v>7.0605679138293338</v>
      </c>
      <c r="AP224" s="23">
        <f t="shared" si="250"/>
        <v>-6.7009485596103824</v>
      </c>
      <c r="AQ224" s="23">
        <f t="shared" si="251"/>
        <v>-2.2903300003941336</v>
      </c>
      <c r="AR224" s="44">
        <f t="shared" si="252"/>
        <v>0.15105470722038725</v>
      </c>
      <c r="AS224" s="25"/>
      <c r="AT224" s="20">
        <f t="shared" si="253"/>
        <v>0</v>
      </c>
      <c r="AU224" s="20">
        <f t="shared" si="254"/>
        <v>0</v>
      </c>
      <c r="AV224" s="20">
        <f t="shared" si="255"/>
        <v>0</v>
      </c>
      <c r="AX224" s="18"/>
      <c r="AY224" s="18"/>
      <c r="AZ224" s="18"/>
      <c r="BA224" s="125"/>
      <c r="BB224" s="125"/>
      <c r="BC224" s="126"/>
      <c r="BD224" s="122"/>
      <c r="BE224" s="30" t="s">
        <v>120</v>
      </c>
    </row>
    <row r="225" spans="1:57" x14ac:dyDescent="0.4">
      <c r="A225" s="44">
        <v>2170</v>
      </c>
      <c r="B225" s="44">
        <v>45.18</v>
      </c>
      <c r="C225" s="20">
        <v>198.88</v>
      </c>
      <c r="D225" s="24">
        <f t="shared" si="218"/>
        <v>1693.9787541175931</v>
      </c>
      <c r="E225" s="24">
        <f t="shared" si="219"/>
        <v>-1588.4387541175931</v>
      </c>
      <c r="F225" s="24">
        <f t="shared" si="220"/>
        <v>-1205.9618746235237</v>
      </c>
      <c r="G225" s="24">
        <f t="shared" si="221"/>
        <v>-245.14474470453086</v>
      </c>
      <c r="H225" s="20">
        <f t="shared" si="222"/>
        <v>6504138.4281253759</v>
      </c>
      <c r="I225" s="20">
        <f t="shared" si="223"/>
        <v>2213476.1852552961</v>
      </c>
      <c r="J225" s="21">
        <f t="shared" si="224"/>
        <v>1230.6258525245328</v>
      </c>
      <c r="K225" s="21">
        <f t="shared" si="225"/>
        <v>191.49037471673395</v>
      </c>
      <c r="L225" s="21">
        <f t="shared" si="226"/>
        <v>1081.3963971445382</v>
      </c>
      <c r="M225" s="25"/>
      <c r="N225" s="20">
        <f t="shared" si="227"/>
        <v>10</v>
      </c>
      <c r="O225" s="20">
        <f t="shared" si="228"/>
        <v>2.9670597283903899E-3</v>
      </c>
      <c r="P225" s="20">
        <f t="shared" si="229"/>
        <v>3.4906585039854842E-4</v>
      </c>
      <c r="Q225" s="22">
        <f t="shared" si="230"/>
        <v>2.9773425678658594E-3</v>
      </c>
      <c r="R225" s="21">
        <f t="shared" si="231"/>
        <v>1.0000007387147187</v>
      </c>
      <c r="S225" s="20">
        <f t="shared" si="232"/>
        <v>7.0593312695517332</v>
      </c>
      <c r="T225" s="20">
        <f t="shared" si="233"/>
        <v>-6.7021139149748041</v>
      </c>
      <c r="U225" s="20">
        <f t="shared" si="234"/>
        <v>-2.2907285360875185</v>
      </c>
      <c r="V225" s="25"/>
      <c r="W225" s="44">
        <v>2170</v>
      </c>
      <c r="X225" s="44">
        <v>45.18</v>
      </c>
      <c r="Y225" s="20">
        <v>198.88</v>
      </c>
      <c r="Z225" s="20">
        <f t="shared" si="235"/>
        <v>1693.9787541175931</v>
      </c>
      <c r="AA225" s="20">
        <f t="shared" si="236"/>
        <v>-1588.4387541175931</v>
      </c>
      <c r="AB225" s="20">
        <f t="shared" si="237"/>
        <v>-1205.9618746235237</v>
      </c>
      <c r="AC225" s="20">
        <f t="shared" si="238"/>
        <v>-245.14474470453086</v>
      </c>
      <c r="AD225" s="20">
        <f t="shared" si="239"/>
        <v>6504138.4281253759</v>
      </c>
      <c r="AE225" s="20">
        <f t="shared" si="240"/>
        <v>2213476.1852552961</v>
      </c>
      <c r="AF225" s="21">
        <f t="shared" si="241"/>
        <v>1230.6258525245328</v>
      </c>
      <c r="AG225" s="21">
        <f t="shared" si="242"/>
        <v>191.49037471673395</v>
      </c>
      <c r="AH225" s="21">
        <f t="shared" si="243"/>
        <v>1081.3963971445382</v>
      </c>
      <c r="AI225" s="25"/>
      <c r="AJ225" s="20">
        <f t="shared" si="244"/>
        <v>10</v>
      </c>
      <c r="AK225" s="20">
        <f t="shared" si="245"/>
        <v>2.9670597283903899E-3</v>
      </c>
      <c r="AL225" s="20">
        <f t="shared" si="246"/>
        <v>3.4906585039854842E-4</v>
      </c>
      <c r="AM225" s="23">
        <f t="shared" si="247"/>
        <v>2.9773425678658594E-3</v>
      </c>
      <c r="AN225" s="44">
        <f t="shared" si="248"/>
        <v>1.0000007387147187</v>
      </c>
      <c r="AO225" s="23">
        <f t="shared" si="249"/>
        <v>7.0593312695517332</v>
      </c>
      <c r="AP225" s="23">
        <f t="shared" si="250"/>
        <v>-6.7021139149748041</v>
      </c>
      <c r="AQ225" s="23">
        <f t="shared" si="251"/>
        <v>-2.2907285360875185</v>
      </c>
      <c r="AR225" s="44">
        <f t="shared" si="252"/>
        <v>0.17093986244951967</v>
      </c>
      <c r="AS225" s="25"/>
      <c r="AT225" s="20">
        <f t="shared" si="253"/>
        <v>0</v>
      </c>
      <c r="AU225" s="20">
        <f t="shared" si="254"/>
        <v>0</v>
      </c>
      <c r="AV225" s="20">
        <f t="shared" si="255"/>
        <v>0</v>
      </c>
      <c r="AX225" s="18"/>
      <c r="AY225" s="18"/>
      <c r="AZ225" s="18"/>
      <c r="BA225" s="125"/>
      <c r="BB225" s="125"/>
      <c r="BC225" s="126"/>
      <c r="BD225" s="122"/>
      <c r="BE225" s="30" t="s">
        <v>120</v>
      </c>
    </row>
    <row r="226" spans="1:57" x14ac:dyDescent="0.4">
      <c r="A226" s="44">
        <v>2180</v>
      </c>
      <c r="B226" s="44">
        <v>44.93</v>
      </c>
      <c r="C226" s="20">
        <v>198.58</v>
      </c>
      <c r="D226" s="24">
        <f t="shared" si="218"/>
        <v>1701.0430334159757</v>
      </c>
      <c r="E226" s="24">
        <f t="shared" si="219"/>
        <v>-1595.5030334159758</v>
      </c>
      <c r="F226" s="24">
        <f t="shared" si="220"/>
        <v>-1212.6648663887418</v>
      </c>
      <c r="G226" s="24">
        <f t="shared" si="221"/>
        <v>-247.41753732271374</v>
      </c>
      <c r="H226" s="20">
        <f t="shared" si="222"/>
        <v>6504131.7251336109</v>
      </c>
      <c r="I226" s="20">
        <f t="shared" si="223"/>
        <v>2213473.9124626778</v>
      </c>
      <c r="J226" s="21">
        <f t="shared" si="224"/>
        <v>1237.6475734022433</v>
      </c>
      <c r="K226" s="21">
        <f t="shared" si="225"/>
        <v>191.53166829617078</v>
      </c>
      <c r="L226" s="21">
        <f t="shared" si="226"/>
        <v>1087.9921096729111</v>
      </c>
      <c r="M226" s="25"/>
      <c r="N226" s="20">
        <f t="shared" si="227"/>
        <v>10</v>
      </c>
      <c r="O226" s="20">
        <f t="shared" si="228"/>
        <v>-4.3633231299858239E-3</v>
      </c>
      <c r="P226" s="20">
        <f t="shared" si="229"/>
        <v>-5.2359877559826906E-3</v>
      </c>
      <c r="Q226" s="22">
        <f t="shared" si="230"/>
        <v>5.7247346750188832E-3</v>
      </c>
      <c r="R226" s="21">
        <f t="shared" si="231"/>
        <v>1.0000027310578754</v>
      </c>
      <c r="S226" s="20">
        <f t="shared" si="232"/>
        <v>7.064279298382667</v>
      </c>
      <c r="T226" s="20">
        <f t="shared" si="233"/>
        <v>-6.7029917652180826</v>
      </c>
      <c r="U226" s="20">
        <f t="shared" si="234"/>
        <v>-2.2727926181828679</v>
      </c>
      <c r="V226" s="25"/>
      <c r="W226" s="44">
        <v>2180</v>
      </c>
      <c r="X226" s="44">
        <v>44.93</v>
      </c>
      <c r="Y226" s="20">
        <v>198.58</v>
      </c>
      <c r="Z226" s="20">
        <f t="shared" si="235"/>
        <v>1701.0430334159757</v>
      </c>
      <c r="AA226" s="20">
        <f t="shared" si="236"/>
        <v>-1595.5030334159758</v>
      </c>
      <c r="AB226" s="20">
        <f t="shared" si="237"/>
        <v>-1212.6648663887418</v>
      </c>
      <c r="AC226" s="20">
        <f t="shared" si="238"/>
        <v>-247.41753732271374</v>
      </c>
      <c r="AD226" s="20">
        <f t="shared" si="239"/>
        <v>6504131.7251336109</v>
      </c>
      <c r="AE226" s="20">
        <f t="shared" si="240"/>
        <v>2213473.9124626778</v>
      </c>
      <c r="AF226" s="21">
        <f t="shared" si="241"/>
        <v>1237.6475734022433</v>
      </c>
      <c r="AG226" s="21">
        <f t="shared" si="242"/>
        <v>191.53166829617078</v>
      </c>
      <c r="AH226" s="21">
        <f t="shared" si="243"/>
        <v>1087.9921096729111</v>
      </c>
      <c r="AI226" s="25"/>
      <c r="AJ226" s="20">
        <f t="shared" si="244"/>
        <v>10</v>
      </c>
      <c r="AK226" s="20">
        <f t="shared" si="245"/>
        <v>-4.3633231299858239E-3</v>
      </c>
      <c r="AL226" s="20">
        <f t="shared" si="246"/>
        <v>-5.2359877559826906E-3</v>
      </c>
      <c r="AM226" s="23">
        <f t="shared" si="247"/>
        <v>5.7247346750188832E-3</v>
      </c>
      <c r="AN226" s="44">
        <f t="shared" si="248"/>
        <v>1.0000027310578754</v>
      </c>
      <c r="AO226" s="23">
        <f t="shared" si="249"/>
        <v>7.064279298382667</v>
      </c>
      <c r="AP226" s="23">
        <f t="shared" si="250"/>
        <v>-6.7029917652180826</v>
      </c>
      <c r="AQ226" s="23">
        <f t="shared" si="251"/>
        <v>-2.2727926181828679</v>
      </c>
      <c r="AR226" s="44">
        <f t="shared" si="252"/>
        <v>0.36285897402927347</v>
      </c>
      <c r="AS226" s="25"/>
      <c r="AT226" s="20">
        <f t="shared" si="253"/>
        <v>0</v>
      </c>
      <c r="AU226" s="20">
        <f t="shared" si="254"/>
        <v>0</v>
      </c>
      <c r="AV226" s="20">
        <f t="shared" si="255"/>
        <v>0</v>
      </c>
      <c r="AX226" s="18"/>
      <c r="AY226" s="18"/>
      <c r="AZ226" s="18"/>
      <c r="BA226" s="125"/>
      <c r="BB226" s="125"/>
      <c r="BC226" s="126"/>
      <c r="BD226" s="122"/>
      <c r="BE226" s="30" t="s">
        <v>120</v>
      </c>
    </row>
    <row r="227" spans="1:57" x14ac:dyDescent="0.4">
      <c r="A227" s="44">
        <v>2190</v>
      </c>
      <c r="B227" s="44">
        <v>44.76</v>
      </c>
      <c r="C227" s="20">
        <v>198.36</v>
      </c>
      <c r="D227" s="24">
        <f t="shared" si="218"/>
        <v>1708.1332061405258</v>
      </c>
      <c r="E227" s="24">
        <f t="shared" si="219"/>
        <v>-1602.5932061405258</v>
      </c>
      <c r="F227" s="24">
        <f t="shared" si="220"/>
        <v>-1219.3535157877284</v>
      </c>
      <c r="G227" s="24">
        <f t="shared" si="221"/>
        <v>-249.6516558273901</v>
      </c>
      <c r="H227" s="20">
        <f t="shared" si="222"/>
        <v>6504125.0364842117</v>
      </c>
      <c r="I227" s="20">
        <f t="shared" si="223"/>
        <v>2213471.6783441734</v>
      </c>
      <c r="J227" s="21">
        <f t="shared" si="224"/>
        <v>1244.6481212460217</v>
      </c>
      <c r="K227" s="21">
        <f t="shared" si="225"/>
        <v>191.57088426988892</v>
      </c>
      <c r="L227" s="21">
        <f t="shared" si="226"/>
        <v>1094.551976070353</v>
      </c>
      <c r="M227" s="25"/>
      <c r="N227" s="20">
        <f t="shared" si="227"/>
        <v>10</v>
      </c>
      <c r="O227" s="20">
        <f t="shared" si="228"/>
        <v>-2.9670597283903899E-3</v>
      </c>
      <c r="P227" s="20">
        <f t="shared" si="229"/>
        <v>-3.8397243543875051E-3</v>
      </c>
      <c r="Q227" s="22">
        <f t="shared" si="230"/>
        <v>4.0168736606760458E-3</v>
      </c>
      <c r="R227" s="21">
        <f t="shared" si="231"/>
        <v>1.0000013446083369</v>
      </c>
      <c r="S227" s="20">
        <f t="shared" si="232"/>
        <v>7.0901727245500981</v>
      </c>
      <c r="T227" s="20">
        <f t="shared" si="233"/>
        <v>-6.6886493989866249</v>
      </c>
      <c r="U227" s="20">
        <f t="shared" si="234"/>
        <v>-2.2341185046763576</v>
      </c>
      <c r="V227" s="25"/>
      <c r="W227" s="44">
        <v>2190</v>
      </c>
      <c r="X227" s="44">
        <v>44.76</v>
      </c>
      <c r="Y227" s="20">
        <v>198.36</v>
      </c>
      <c r="Z227" s="20">
        <f t="shared" si="235"/>
        <v>1708.1332061405258</v>
      </c>
      <c r="AA227" s="20">
        <f t="shared" si="236"/>
        <v>-1602.5932061405258</v>
      </c>
      <c r="AB227" s="20">
        <f t="shared" si="237"/>
        <v>-1219.3535157877284</v>
      </c>
      <c r="AC227" s="20">
        <f t="shared" si="238"/>
        <v>-249.6516558273901</v>
      </c>
      <c r="AD227" s="20">
        <f t="shared" si="239"/>
        <v>6504125.0364842117</v>
      </c>
      <c r="AE227" s="20">
        <f t="shared" si="240"/>
        <v>2213471.6783441734</v>
      </c>
      <c r="AF227" s="21">
        <f t="shared" si="241"/>
        <v>1244.6481212460217</v>
      </c>
      <c r="AG227" s="21">
        <f t="shared" si="242"/>
        <v>191.57088426988892</v>
      </c>
      <c r="AH227" s="21">
        <f t="shared" si="243"/>
        <v>1094.551976070353</v>
      </c>
      <c r="AI227" s="25"/>
      <c r="AJ227" s="20">
        <f t="shared" si="244"/>
        <v>10</v>
      </c>
      <c r="AK227" s="20">
        <f t="shared" si="245"/>
        <v>-2.9670597283903899E-3</v>
      </c>
      <c r="AL227" s="20">
        <f t="shared" si="246"/>
        <v>-3.8397243543875051E-3</v>
      </c>
      <c r="AM227" s="23">
        <f t="shared" si="247"/>
        <v>4.0168736606760458E-3</v>
      </c>
      <c r="AN227" s="44">
        <f t="shared" si="248"/>
        <v>1.0000013446083369</v>
      </c>
      <c r="AO227" s="23">
        <f t="shared" si="249"/>
        <v>7.0901727245500981</v>
      </c>
      <c r="AP227" s="23">
        <f t="shared" si="250"/>
        <v>-6.6886493989866249</v>
      </c>
      <c r="AQ227" s="23">
        <f t="shared" si="251"/>
        <v>-2.2341185046763576</v>
      </c>
      <c r="AR227" s="44">
        <f t="shared" si="252"/>
        <v>0.23806462737712589</v>
      </c>
      <c r="AS227" s="25"/>
      <c r="AT227" s="20">
        <f t="shared" si="253"/>
        <v>0</v>
      </c>
      <c r="AU227" s="20">
        <f t="shared" si="254"/>
        <v>0</v>
      </c>
      <c r="AV227" s="20">
        <f t="shared" si="255"/>
        <v>0</v>
      </c>
      <c r="AX227" s="18"/>
      <c r="AY227" s="18"/>
      <c r="AZ227" s="18"/>
      <c r="BA227" s="125"/>
      <c r="BB227" s="125"/>
      <c r="BC227" s="126"/>
      <c r="BD227" s="122"/>
      <c r="BE227" s="30" t="s">
        <v>120</v>
      </c>
    </row>
    <row r="228" spans="1:57" x14ac:dyDescent="0.4">
      <c r="A228" s="44">
        <v>2200</v>
      </c>
      <c r="B228" s="44">
        <v>44.61</v>
      </c>
      <c r="C228" s="20">
        <v>198.23</v>
      </c>
      <c r="D228" s="24">
        <f t="shared" si="218"/>
        <v>1715.2430415965534</v>
      </c>
      <c r="E228" s="24">
        <f t="shared" si="219"/>
        <v>-1609.7030415965535</v>
      </c>
      <c r="F228" s="24">
        <f t="shared" si="220"/>
        <v>-1226.0301418794072</v>
      </c>
      <c r="G228" s="24">
        <f t="shared" si="221"/>
        <v>-251.85910355953388</v>
      </c>
      <c r="H228" s="20">
        <f t="shared" si="222"/>
        <v>6504118.3598581199</v>
      </c>
      <c r="I228" s="20">
        <f t="shared" si="223"/>
        <v>2213469.470896441</v>
      </c>
      <c r="J228" s="21">
        <f t="shared" si="224"/>
        <v>1251.6321012352837</v>
      </c>
      <c r="K228" s="21">
        <f t="shared" si="225"/>
        <v>191.60857638702896</v>
      </c>
      <c r="L228" s="21">
        <f t="shared" si="226"/>
        <v>1101.0854884379196</v>
      </c>
      <c r="M228" s="25"/>
      <c r="N228" s="20">
        <f t="shared" si="227"/>
        <v>10</v>
      </c>
      <c r="O228" s="20">
        <f t="shared" si="228"/>
        <v>-2.6179938779914693E-3</v>
      </c>
      <c r="P228" s="20">
        <f t="shared" si="229"/>
        <v>-2.268928027593045E-3</v>
      </c>
      <c r="Q228" s="22">
        <f t="shared" si="230"/>
        <v>3.065876783260979E-3</v>
      </c>
      <c r="R228" s="21">
        <f t="shared" si="231"/>
        <v>1.0000007833007738</v>
      </c>
      <c r="S228" s="20">
        <f t="shared" si="232"/>
        <v>7.1098354560276995</v>
      </c>
      <c r="T228" s="20">
        <f t="shared" si="233"/>
        <v>-6.676626091678755</v>
      </c>
      <c r="U228" s="20">
        <f t="shared" si="234"/>
        <v>-2.207447732143764</v>
      </c>
      <c r="V228" s="25"/>
      <c r="W228" s="44">
        <v>2200</v>
      </c>
      <c r="X228" s="44">
        <v>44.61</v>
      </c>
      <c r="Y228" s="20">
        <v>198.23</v>
      </c>
      <c r="Z228" s="20">
        <f t="shared" si="235"/>
        <v>1715.2430415965534</v>
      </c>
      <c r="AA228" s="20">
        <f t="shared" si="236"/>
        <v>-1609.7030415965535</v>
      </c>
      <c r="AB228" s="20">
        <f t="shared" si="237"/>
        <v>-1226.0301418794072</v>
      </c>
      <c r="AC228" s="20">
        <f t="shared" si="238"/>
        <v>-251.85910355953388</v>
      </c>
      <c r="AD228" s="20">
        <f t="shared" si="239"/>
        <v>6504118.3598581199</v>
      </c>
      <c r="AE228" s="20">
        <f t="shared" si="240"/>
        <v>2213469.470896441</v>
      </c>
      <c r="AF228" s="21">
        <f t="shared" si="241"/>
        <v>1251.6321012352837</v>
      </c>
      <c r="AG228" s="21">
        <f t="shared" si="242"/>
        <v>191.60857638702896</v>
      </c>
      <c r="AH228" s="21">
        <f t="shared" si="243"/>
        <v>1101.0854884379196</v>
      </c>
      <c r="AI228" s="25"/>
      <c r="AJ228" s="20">
        <f t="shared" si="244"/>
        <v>10</v>
      </c>
      <c r="AK228" s="20">
        <f t="shared" si="245"/>
        <v>-2.6179938779914693E-3</v>
      </c>
      <c r="AL228" s="20">
        <f t="shared" si="246"/>
        <v>-2.268928027593045E-3</v>
      </c>
      <c r="AM228" s="23">
        <f t="shared" si="247"/>
        <v>3.065876783260979E-3</v>
      </c>
      <c r="AN228" s="44">
        <f t="shared" si="248"/>
        <v>1.0000007833007738</v>
      </c>
      <c r="AO228" s="23">
        <f t="shared" si="249"/>
        <v>7.1098354560276995</v>
      </c>
      <c r="AP228" s="23">
        <f t="shared" si="250"/>
        <v>-6.676626091678755</v>
      </c>
      <c r="AQ228" s="23">
        <f t="shared" si="251"/>
        <v>-2.207447732143764</v>
      </c>
      <c r="AR228" s="44">
        <f t="shared" si="252"/>
        <v>0.1717386732967508</v>
      </c>
      <c r="AS228" s="25"/>
      <c r="AT228" s="20">
        <f t="shared" si="253"/>
        <v>0</v>
      </c>
      <c r="AU228" s="20">
        <f t="shared" si="254"/>
        <v>0</v>
      </c>
      <c r="AV228" s="20">
        <f t="shared" si="255"/>
        <v>0</v>
      </c>
      <c r="AX228" s="18"/>
      <c r="AY228" s="18"/>
      <c r="AZ228" s="18"/>
      <c r="BA228" s="125"/>
      <c r="BB228" s="125"/>
      <c r="BC228" s="126"/>
      <c r="BD228" s="122"/>
      <c r="BE228" s="30" t="s">
        <v>120</v>
      </c>
    </row>
    <row r="229" spans="1:57" x14ac:dyDescent="0.4">
      <c r="A229" s="44">
        <v>2210</v>
      </c>
      <c r="B229" s="44">
        <v>44.18</v>
      </c>
      <c r="C229" s="20">
        <v>198.13</v>
      </c>
      <c r="D229" s="24">
        <f t="shared" si="218"/>
        <v>1722.3883630560397</v>
      </c>
      <c r="E229" s="24">
        <f t="shared" si="219"/>
        <v>-1616.8483630560397</v>
      </c>
      <c r="F229" s="24">
        <f t="shared" si="220"/>
        <v>-1232.676893474842</v>
      </c>
      <c r="G229" s="24">
        <f t="shared" si="221"/>
        <v>-254.04189825471704</v>
      </c>
      <c r="H229" s="20">
        <f t="shared" si="222"/>
        <v>6504111.7131065242</v>
      </c>
      <c r="I229" s="20">
        <f t="shared" si="223"/>
        <v>2213467.2881017458</v>
      </c>
      <c r="J229" s="21">
        <f t="shared" si="224"/>
        <v>1258.5823810047743</v>
      </c>
      <c r="K229" s="21">
        <f t="shared" si="225"/>
        <v>191.6450255170659</v>
      </c>
      <c r="L229" s="21">
        <f t="shared" si="226"/>
        <v>1107.5802689469479</v>
      </c>
      <c r="M229" s="25"/>
      <c r="N229" s="20">
        <f t="shared" si="227"/>
        <v>10</v>
      </c>
      <c r="O229" s="20">
        <f t="shared" si="228"/>
        <v>-7.5049157835756124E-3</v>
      </c>
      <c r="P229" s="20">
        <f t="shared" si="229"/>
        <v>-1.7453292519942303E-3</v>
      </c>
      <c r="Q229" s="22">
        <f t="shared" si="230"/>
        <v>7.6035949410262482E-3</v>
      </c>
      <c r="R229" s="21">
        <f t="shared" si="231"/>
        <v>1.0000048179158567</v>
      </c>
      <c r="S229" s="20">
        <f t="shared" si="232"/>
        <v>7.1453214594862544</v>
      </c>
      <c r="T229" s="20">
        <f t="shared" si="233"/>
        <v>-6.6467515954347007</v>
      </c>
      <c r="U229" s="20">
        <f t="shared" si="234"/>
        <v>-2.1827946951831492</v>
      </c>
      <c r="V229" s="25"/>
      <c r="W229" s="44">
        <v>2210</v>
      </c>
      <c r="X229" s="44">
        <v>44.18</v>
      </c>
      <c r="Y229" s="20">
        <v>198.13</v>
      </c>
      <c r="Z229" s="20">
        <f t="shared" si="235"/>
        <v>1722.3883630560397</v>
      </c>
      <c r="AA229" s="20">
        <f t="shared" si="236"/>
        <v>-1616.8483630560397</v>
      </c>
      <c r="AB229" s="20">
        <f t="shared" si="237"/>
        <v>-1232.676893474842</v>
      </c>
      <c r="AC229" s="20">
        <f t="shared" si="238"/>
        <v>-254.04189825471704</v>
      </c>
      <c r="AD229" s="20">
        <f t="shared" si="239"/>
        <v>6504111.7131065242</v>
      </c>
      <c r="AE229" s="20">
        <f t="shared" si="240"/>
        <v>2213467.2881017458</v>
      </c>
      <c r="AF229" s="21">
        <f t="shared" si="241"/>
        <v>1258.5823810047743</v>
      </c>
      <c r="AG229" s="21">
        <f t="shared" si="242"/>
        <v>191.6450255170659</v>
      </c>
      <c r="AH229" s="21">
        <f t="shared" si="243"/>
        <v>1107.5802689469479</v>
      </c>
      <c r="AI229" s="25"/>
      <c r="AJ229" s="20">
        <f t="shared" si="244"/>
        <v>10</v>
      </c>
      <c r="AK229" s="20">
        <f t="shared" si="245"/>
        <v>-7.5049157835756124E-3</v>
      </c>
      <c r="AL229" s="20">
        <f t="shared" si="246"/>
        <v>-1.7453292519942303E-3</v>
      </c>
      <c r="AM229" s="23">
        <f t="shared" si="247"/>
        <v>7.6035949410262482E-3</v>
      </c>
      <c r="AN229" s="44">
        <f t="shared" si="248"/>
        <v>1.0000048179158567</v>
      </c>
      <c r="AO229" s="23">
        <f t="shared" si="249"/>
        <v>7.1453214594862544</v>
      </c>
      <c r="AP229" s="23">
        <f t="shared" si="250"/>
        <v>-6.6467515954347007</v>
      </c>
      <c r="AQ229" s="23">
        <f t="shared" si="251"/>
        <v>-2.1827946951831492</v>
      </c>
      <c r="AR229" s="44">
        <f t="shared" si="252"/>
        <v>0.43138148154399558</v>
      </c>
      <c r="AS229" s="25"/>
      <c r="AT229" s="20">
        <f t="shared" si="253"/>
        <v>0</v>
      </c>
      <c r="AU229" s="20">
        <f t="shared" si="254"/>
        <v>0</v>
      </c>
      <c r="AV229" s="20">
        <f t="shared" si="255"/>
        <v>0</v>
      </c>
      <c r="AX229" s="18"/>
      <c r="AY229" s="18"/>
      <c r="AZ229" s="18"/>
      <c r="BA229" s="125"/>
      <c r="BB229" s="125"/>
      <c r="BC229" s="126"/>
      <c r="BD229" s="122"/>
      <c r="BE229" s="30" t="s">
        <v>120</v>
      </c>
    </row>
    <row r="230" spans="1:57" x14ac:dyDescent="0.4">
      <c r="A230" s="44">
        <v>2220</v>
      </c>
      <c r="B230" s="44">
        <v>43.9</v>
      </c>
      <c r="C230" s="20">
        <v>198.27</v>
      </c>
      <c r="D230" s="24">
        <f t="shared" si="218"/>
        <v>1729.5769042517084</v>
      </c>
      <c r="E230" s="24">
        <f t="shared" si="219"/>
        <v>-1624.0369042517084</v>
      </c>
      <c r="F230" s="24">
        <f t="shared" si="220"/>
        <v>-1239.2807197316126</v>
      </c>
      <c r="G230" s="24">
        <f t="shared" si="221"/>
        <v>-256.21310326315069</v>
      </c>
      <c r="H230" s="20">
        <f t="shared" si="222"/>
        <v>6504105.1092802677</v>
      </c>
      <c r="I230" s="20">
        <f t="shared" si="223"/>
        <v>2213465.1168967374</v>
      </c>
      <c r="J230" s="21">
        <f t="shared" si="224"/>
        <v>1265.4887816896039</v>
      </c>
      <c r="K230" s="21">
        <f t="shared" si="225"/>
        <v>191.680953896647</v>
      </c>
      <c r="L230" s="21">
        <f t="shared" si="226"/>
        <v>1114.0347170317807</v>
      </c>
      <c r="M230" s="25"/>
      <c r="N230" s="20">
        <f t="shared" si="227"/>
        <v>10</v>
      </c>
      <c r="O230" s="20">
        <f t="shared" si="228"/>
        <v>-4.8869219055841422E-3</v>
      </c>
      <c r="P230" s="20">
        <f t="shared" si="229"/>
        <v>2.4434609527923192E-3</v>
      </c>
      <c r="Q230" s="22">
        <f t="shared" si="230"/>
        <v>5.1737040435824166E-3</v>
      </c>
      <c r="R230" s="21">
        <f t="shared" si="231"/>
        <v>1.0000022306070984</v>
      </c>
      <c r="S230" s="20">
        <f t="shared" si="232"/>
        <v>7.1885411956686305</v>
      </c>
      <c r="T230" s="20">
        <f t="shared" si="233"/>
        <v>-6.6038262567706889</v>
      </c>
      <c r="U230" s="20">
        <f t="shared" si="234"/>
        <v>-2.1712050084336427</v>
      </c>
      <c r="V230" s="25"/>
      <c r="W230" s="44">
        <v>2220</v>
      </c>
      <c r="X230" s="44">
        <v>43.9</v>
      </c>
      <c r="Y230" s="20">
        <v>198.27</v>
      </c>
      <c r="Z230" s="20">
        <f t="shared" si="235"/>
        <v>1729.5769042517084</v>
      </c>
      <c r="AA230" s="20">
        <f t="shared" si="236"/>
        <v>-1624.0369042517084</v>
      </c>
      <c r="AB230" s="20">
        <f t="shared" si="237"/>
        <v>-1239.2807197316126</v>
      </c>
      <c r="AC230" s="20">
        <f t="shared" si="238"/>
        <v>-256.21310326315069</v>
      </c>
      <c r="AD230" s="20">
        <f t="shared" si="239"/>
        <v>6504105.1092802677</v>
      </c>
      <c r="AE230" s="20">
        <f t="shared" si="240"/>
        <v>2213465.1168967374</v>
      </c>
      <c r="AF230" s="21">
        <f t="shared" si="241"/>
        <v>1265.4887816896039</v>
      </c>
      <c r="AG230" s="21">
        <f t="shared" si="242"/>
        <v>191.680953896647</v>
      </c>
      <c r="AH230" s="21">
        <f t="shared" si="243"/>
        <v>1114.0347170317807</v>
      </c>
      <c r="AI230" s="25"/>
      <c r="AJ230" s="20">
        <f t="shared" si="244"/>
        <v>10</v>
      </c>
      <c r="AK230" s="20">
        <f t="shared" si="245"/>
        <v>-4.8869219055841422E-3</v>
      </c>
      <c r="AL230" s="20">
        <f t="shared" si="246"/>
        <v>2.4434609527923192E-3</v>
      </c>
      <c r="AM230" s="23">
        <f t="shared" si="247"/>
        <v>5.1737040435824166E-3</v>
      </c>
      <c r="AN230" s="44">
        <f t="shared" si="248"/>
        <v>1.0000022306070984</v>
      </c>
      <c r="AO230" s="23">
        <f t="shared" si="249"/>
        <v>7.1885411956686305</v>
      </c>
      <c r="AP230" s="23">
        <f t="shared" si="250"/>
        <v>-6.6038262567706889</v>
      </c>
      <c r="AQ230" s="23">
        <f t="shared" si="251"/>
        <v>-2.1712050084336427</v>
      </c>
      <c r="AR230" s="44">
        <f t="shared" si="252"/>
        <v>0.27942685625067909</v>
      </c>
      <c r="AS230" s="25"/>
      <c r="AT230" s="20">
        <f t="shared" si="253"/>
        <v>0</v>
      </c>
      <c r="AU230" s="20">
        <f t="shared" si="254"/>
        <v>0</v>
      </c>
      <c r="AV230" s="20">
        <f t="shared" si="255"/>
        <v>0</v>
      </c>
      <c r="AX230" s="18"/>
      <c r="AY230" s="18"/>
      <c r="AZ230" s="18"/>
      <c r="BA230" s="125"/>
      <c r="BB230" s="125"/>
      <c r="BC230" s="126"/>
      <c r="BD230" s="122"/>
      <c r="BE230" s="30" t="s">
        <v>120</v>
      </c>
    </row>
    <row r="231" spans="1:57" x14ac:dyDescent="0.4">
      <c r="A231" s="44">
        <v>2230</v>
      </c>
      <c r="B231" s="44">
        <v>43.79</v>
      </c>
      <c r="C231" s="20">
        <v>197.96</v>
      </c>
      <c r="D231" s="24">
        <f t="shared" si="218"/>
        <v>1736.7890755621338</v>
      </c>
      <c r="E231" s="24">
        <f t="shared" si="219"/>
        <v>-1631.2490755621338</v>
      </c>
      <c r="F231" s="24">
        <f t="shared" si="220"/>
        <v>-1245.8644487759705</v>
      </c>
      <c r="G231" s="24">
        <f t="shared" si="221"/>
        <v>-258.36692523507998</v>
      </c>
      <c r="H231" s="20">
        <f t="shared" si="222"/>
        <v>6504098.5255512232</v>
      </c>
      <c r="I231" s="20">
        <f t="shared" si="223"/>
        <v>2213462.9630747656</v>
      </c>
      <c r="J231" s="21">
        <f t="shared" si="224"/>
        <v>1272.3724662139157</v>
      </c>
      <c r="K231" s="21">
        <f t="shared" si="225"/>
        <v>191.71590954848963</v>
      </c>
      <c r="L231" s="21">
        <f t="shared" si="226"/>
        <v>1120.4625961582385</v>
      </c>
      <c r="M231" s="25"/>
      <c r="N231" s="20">
        <f t="shared" si="227"/>
        <v>10</v>
      </c>
      <c r="O231" s="20">
        <f t="shared" si="228"/>
        <v>-1.9198621771937526E-3</v>
      </c>
      <c r="P231" s="20">
        <f t="shared" si="229"/>
        <v>-5.4105206811824614E-3</v>
      </c>
      <c r="Q231" s="22">
        <f t="shared" si="230"/>
        <v>4.211026641027793E-3</v>
      </c>
      <c r="R231" s="21">
        <f t="shared" si="231"/>
        <v>1.0000014777314015</v>
      </c>
      <c r="S231" s="20">
        <f t="shared" si="232"/>
        <v>7.2121713104254432</v>
      </c>
      <c r="T231" s="20">
        <f t="shared" si="233"/>
        <v>-6.5837290443577627</v>
      </c>
      <c r="U231" s="20">
        <f t="shared" si="234"/>
        <v>-2.1538219719293017</v>
      </c>
      <c r="V231" s="25"/>
      <c r="W231" s="44">
        <v>2230</v>
      </c>
      <c r="X231" s="44">
        <v>43.79</v>
      </c>
      <c r="Y231" s="20">
        <v>197.96</v>
      </c>
      <c r="Z231" s="20">
        <f t="shared" si="235"/>
        <v>1736.7890755621338</v>
      </c>
      <c r="AA231" s="20">
        <f t="shared" si="236"/>
        <v>-1631.2490755621338</v>
      </c>
      <c r="AB231" s="20">
        <f t="shared" si="237"/>
        <v>-1245.8644487759705</v>
      </c>
      <c r="AC231" s="20">
        <f t="shared" si="238"/>
        <v>-258.36692523507998</v>
      </c>
      <c r="AD231" s="20">
        <f t="shared" si="239"/>
        <v>6504098.5255512232</v>
      </c>
      <c r="AE231" s="20">
        <f t="shared" si="240"/>
        <v>2213462.9630747656</v>
      </c>
      <c r="AF231" s="21">
        <f t="shared" si="241"/>
        <v>1272.3724662139157</v>
      </c>
      <c r="AG231" s="21">
        <f t="shared" si="242"/>
        <v>191.71590954848963</v>
      </c>
      <c r="AH231" s="21">
        <f t="shared" si="243"/>
        <v>1120.4625961582385</v>
      </c>
      <c r="AI231" s="25"/>
      <c r="AJ231" s="20">
        <f t="shared" si="244"/>
        <v>10</v>
      </c>
      <c r="AK231" s="20">
        <f t="shared" si="245"/>
        <v>-1.9198621771937526E-3</v>
      </c>
      <c r="AL231" s="20">
        <f t="shared" si="246"/>
        <v>-5.4105206811824614E-3</v>
      </c>
      <c r="AM231" s="23">
        <f t="shared" si="247"/>
        <v>4.211026641027793E-3</v>
      </c>
      <c r="AN231" s="44">
        <f t="shared" si="248"/>
        <v>1.0000014777314015</v>
      </c>
      <c r="AO231" s="23">
        <f t="shared" si="249"/>
        <v>7.2121713104254432</v>
      </c>
      <c r="AP231" s="23">
        <f t="shared" si="250"/>
        <v>-6.5837290443577627</v>
      </c>
      <c r="AQ231" s="23">
        <f t="shared" si="251"/>
        <v>-2.1538219719293017</v>
      </c>
      <c r="AR231" s="44">
        <f t="shared" si="252"/>
        <v>0.11667418060707667</v>
      </c>
      <c r="AS231" s="25"/>
      <c r="AT231" s="20">
        <f t="shared" si="253"/>
        <v>0</v>
      </c>
      <c r="AU231" s="20">
        <f t="shared" si="254"/>
        <v>0</v>
      </c>
      <c r="AV231" s="20">
        <f t="shared" si="255"/>
        <v>0</v>
      </c>
      <c r="AX231" s="18"/>
      <c r="AY231" s="18"/>
      <c r="AZ231" s="18"/>
      <c r="BA231" s="125"/>
      <c r="BB231" s="125"/>
      <c r="BC231" s="126"/>
      <c r="BD231" s="122"/>
      <c r="BE231" s="30" t="s">
        <v>120</v>
      </c>
    </row>
    <row r="232" spans="1:57" x14ac:dyDescent="0.4">
      <c r="A232" s="44">
        <v>2240</v>
      </c>
      <c r="B232" s="44">
        <v>43.73</v>
      </c>
      <c r="C232" s="20">
        <v>197.68</v>
      </c>
      <c r="D232" s="24">
        <f t="shared" si="218"/>
        <v>1744.0115147006786</v>
      </c>
      <c r="E232" s="24">
        <f t="shared" si="219"/>
        <v>-1638.4715147006787</v>
      </c>
      <c r="F232" s="24">
        <f t="shared" si="220"/>
        <v>-1252.4489931933176</v>
      </c>
      <c r="G232" s="24">
        <f t="shared" si="221"/>
        <v>-260.48353652794594</v>
      </c>
      <c r="H232" s="20">
        <f t="shared" si="222"/>
        <v>6504091.9410068057</v>
      </c>
      <c r="I232" s="20">
        <f t="shared" si="223"/>
        <v>2213460.8464634726</v>
      </c>
      <c r="J232" s="21">
        <f t="shared" si="224"/>
        <v>1279.2498400832658</v>
      </c>
      <c r="K232" s="21">
        <f t="shared" si="225"/>
        <v>191.74884986996676</v>
      </c>
      <c r="L232" s="21">
        <f t="shared" si="226"/>
        <v>1126.8671813331946</v>
      </c>
      <c r="M232" s="25"/>
      <c r="N232" s="20">
        <f t="shared" si="227"/>
        <v>10</v>
      </c>
      <c r="O232" s="20">
        <f t="shared" si="228"/>
        <v>-1.0471975511966373E-3</v>
      </c>
      <c r="P232" s="20">
        <f t="shared" si="229"/>
        <v>-4.8869219055841422E-3</v>
      </c>
      <c r="Q232" s="22">
        <f t="shared" si="230"/>
        <v>3.5384903955169023E-3</v>
      </c>
      <c r="R232" s="21">
        <f t="shared" si="231"/>
        <v>1.0000010434108297</v>
      </c>
      <c r="S232" s="20">
        <f t="shared" si="232"/>
        <v>7.2224391385448907</v>
      </c>
      <c r="T232" s="20">
        <f t="shared" si="233"/>
        <v>-6.5845444173472227</v>
      </c>
      <c r="U232" s="20">
        <f t="shared" si="234"/>
        <v>-2.1166112928659544</v>
      </c>
      <c r="V232" s="25"/>
      <c r="W232" s="44">
        <v>2240</v>
      </c>
      <c r="X232" s="44">
        <v>43.73</v>
      </c>
      <c r="Y232" s="20">
        <v>197.68</v>
      </c>
      <c r="Z232" s="20">
        <f t="shared" si="235"/>
        <v>1744.0115147006786</v>
      </c>
      <c r="AA232" s="20">
        <f t="shared" si="236"/>
        <v>-1638.4715147006787</v>
      </c>
      <c r="AB232" s="20">
        <f t="shared" si="237"/>
        <v>-1252.4489931933176</v>
      </c>
      <c r="AC232" s="20">
        <f t="shared" si="238"/>
        <v>-260.48353652794594</v>
      </c>
      <c r="AD232" s="20">
        <f t="shared" si="239"/>
        <v>6504091.9410068057</v>
      </c>
      <c r="AE232" s="20">
        <f t="shared" si="240"/>
        <v>2213460.8464634726</v>
      </c>
      <c r="AF232" s="21">
        <f t="shared" si="241"/>
        <v>1279.2498400832658</v>
      </c>
      <c r="AG232" s="21">
        <f t="shared" si="242"/>
        <v>191.74884986996676</v>
      </c>
      <c r="AH232" s="21">
        <f t="shared" si="243"/>
        <v>1126.8671813331946</v>
      </c>
      <c r="AI232" s="25"/>
      <c r="AJ232" s="20">
        <f t="shared" si="244"/>
        <v>10</v>
      </c>
      <c r="AK232" s="20">
        <f t="shared" si="245"/>
        <v>-1.0471975511966373E-3</v>
      </c>
      <c r="AL232" s="20">
        <f t="shared" si="246"/>
        <v>-4.8869219055841422E-3</v>
      </c>
      <c r="AM232" s="23">
        <f t="shared" si="247"/>
        <v>3.5384903955169023E-3</v>
      </c>
      <c r="AN232" s="44">
        <f t="shared" si="248"/>
        <v>1.0000010434108297</v>
      </c>
      <c r="AO232" s="23">
        <f t="shared" si="249"/>
        <v>7.2224391385448907</v>
      </c>
      <c r="AP232" s="23">
        <f t="shared" si="250"/>
        <v>-6.5845444173472227</v>
      </c>
      <c r="AQ232" s="23">
        <f t="shared" si="251"/>
        <v>-2.1166112928659544</v>
      </c>
      <c r="AR232" s="44">
        <f t="shared" si="252"/>
        <v>8.5693953447702545E-2</v>
      </c>
      <c r="AS232" s="25"/>
      <c r="AT232" s="20">
        <f t="shared" si="253"/>
        <v>0</v>
      </c>
      <c r="AU232" s="20">
        <f t="shared" si="254"/>
        <v>0</v>
      </c>
      <c r="AV232" s="20">
        <f t="shared" si="255"/>
        <v>0</v>
      </c>
      <c r="AX232" s="18"/>
      <c r="AY232" s="18"/>
      <c r="AZ232" s="18"/>
      <c r="BA232" s="125"/>
      <c r="BB232" s="125"/>
      <c r="BC232" s="126"/>
      <c r="BD232" s="122"/>
      <c r="BE232" s="30" t="s">
        <v>120</v>
      </c>
    </row>
    <row r="233" spans="1:57" x14ac:dyDescent="0.4">
      <c r="A233" s="44">
        <v>2250</v>
      </c>
      <c r="B233" s="44">
        <v>43.63</v>
      </c>
      <c r="C233" s="20">
        <v>197.44</v>
      </c>
      <c r="D233" s="24">
        <f t="shared" si="218"/>
        <v>1751.2436014796153</v>
      </c>
      <c r="E233" s="24">
        <f t="shared" si="219"/>
        <v>-1645.7036014796154</v>
      </c>
      <c r="F233" s="24">
        <f t="shared" si="220"/>
        <v>-1259.0334555592342</v>
      </c>
      <c r="G233" s="24">
        <f t="shared" si="221"/>
        <v>-262.56720661899851</v>
      </c>
      <c r="H233" s="20">
        <f t="shared" si="222"/>
        <v>6504085.3565444397</v>
      </c>
      <c r="I233" s="20">
        <f t="shared" si="223"/>
        <v>2213458.7627933817</v>
      </c>
      <c r="J233" s="21">
        <f t="shared" si="224"/>
        <v>1286.1208264424965</v>
      </c>
      <c r="K233" s="21">
        <f t="shared" si="225"/>
        <v>191.78000204792599</v>
      </c>
      <c r="L233" s="21">
        <f t="shared" si="226"/>
        <v>1133.2505294567338</v>
      </c>
      <c r="M233" s="25"/>
      <c r="N233" s="20">
        <f t="shared" si="227"/>
        <v>10</v>
      </c>
      <c r="O233" s="20">
        <f t="shared" si="228"/>
        <v>-1.7453292519942303E-3</v>
      </c>
      <c r="P233" s="20">
        <f t="shared" si="229"/>
        <v>-4.1887902047865492E-3</v>
      </c>
      <c r="Q233" s="22">
        <f t="shared" si="230"/>
        <v>3.3786170863288056E-3</v>
      </c>
      <c r="R233" s="21">
        <f t="shared" si="231"/>
        <v>1.0000009512555372</v>
      </c>
      <c r="S233" s="20">
        <f t="shared" si="232"/>
        <v>7.232086778936698</v>
      </c>
      <c r="T233" s="20">
        <f t="shared" si="233"/>
        <v>-6.5844623659166883</v>
      </c>
      <c r="U233" s="20">
        <f t="shared" si="234"/>
        <v>-2.0836700910525394</v>
      </c>
      <c r="V233" s="25"/>
      <c r="W233" s="44">
        <v>2250</v>
      </c>
      <c r="X233" s="44">
        <v>43.63</v>
      </c>
      <c r="Y233" s="20">
        <v>197.44</v>
      </c>
      <c r="Z233" s="20">
        <f t="shared" si="235"/>
        <v>1751.2436014796153</v>
      </c>
      <c r="AA233" s="20">
        <f t="shared" si="236"/>
        <v>-1645.7036014796154</v>
      </c>
      <c r="AB233" s="20">
        <f t="shared" si="237"/>
        <v>-1259.0334555592342</v>
      </c>
      <c r="AC233" s="20">
        <f t="shared" si="238"/>
        <v>-262.56720661899851</v>
      </c>
      <c r="AD233" s="20">
        <f t="shared" si="239"/>
        <v>6504085.3565444397</v>
      </c>
      <c r="AE233" s="20">
        <f t="shared" si="240"/>
        <v>2213458.7627933817</v>
      </c>
      <c r="AF233" s="21">
        <f t="shared" si="241"/>
        <v>1286.1208264424965</v>
      </c>
      <c r="AG233" s="21">
        <f t="shared" si="242"/>
        <v>191.78000204792599</v>
      </c>
      <c r="AH233" s="21">
        <f t="shared" si="243"/>
        <v>1133.2505294567338</v>
      </c>
      <c r="AI233" s="25"/>
      <c r="AJ233" s="20">
        <f t="shared" si="244"/>
        <v>10</v>
      </c>
      <c r="AK233" s="20">
        <f t="shared" si="245"/>
        <v>-1.7453292519942303E-3</v>
      </c>
      <c r="AL233" s="20">
        <f t="shared" si="246"/>
        <v>-4.1887902047865492E-3</v>
      </c>
      <c r="AM233" s="23">
        <f t="shared" si="247"/>
        <v>3.3786170863288056E-3</v>
      </c>
      <c r="AN233" s="44">
        <f t="shared" si="248"/>
        <v>1.0000009512555372</v>
      </c>
      <c r="AO233" s="23">
        <f t="shared" si="249"/>
        <v>7.232086778936698</v>
      </c>
      <c r="AP233" s="23">
        <f t="shared" si="250"/>
        <v>-6.5844623659166883</v>
      </c>
      <c r="AQ233" s="23">
        <f t="shared" si="251"/>
        <v>-2.0836700910525394</v>
      </c>
      <c r="AR233" s="44">
        <f t="shared" si="252"/>
        <v>0.1223584230263562</v>
      </c>
      <c r="AS233" s="25"/>
      <c r="AT233" s="20">
        <f t="shared" si="253"/>
        <v>0</v>
      </c>
      <c r="AU233" s="20">
        <f t="shared" si="254"/>
        <v>0</v>
      </c>
      <c r="AV233" s="20">
        <f t="shared" si="255"/>
        <v>0</v>
      </c>
      <c r="AX233" s="18"/>
      <c r="AY233" s="18"/>
      <c r="AZ233" s="18"/>
      <c r="BA233" s="125"/>
      <c r="BB233" s="125"/>
      <c r="BC233" s="126"/>
      <c r="BD233" s="122"/>
      <c r="BE233" s="30" t="s">
        <v>120</v>
      </c>
    </row>
    <row r="234" spans="1:57" x14ac:dyDescent="0.4">
      <c r="A234" s="44">
        <v>2260</v>
      </c>
      <c r="B234" s="44">
        <v>43.68</v>
      </c>
      <c r="C234" s="20">
        <v>197.09</v>
      </c>
      <c r="D234" s="24">
        <f t="shared" si="218"/>
        <v>1758.4787073778371</v>
      </c>
      <c r="E234" s="24">
        <f t="shared" si="219"/>
        <v>-1652.9387073778371</v>
      </c>
      <c r="F234" s="24">
        <f t="shared" si="220"/>
        <v>-1265.6255411021516</v>
      </c>
      <c r="G234" s="24">
        <f t="shared" si="221"/>
        <v>-264.61598584230194</v>
      </c>
      <c r="H234" s="20">
        <f t="shared" si="222"/>
        <v>6504078.7644588966</v>
      </c>
      <c r="I234" s="20">
        <f t="shared" si="223"/>
        <v>2213456.7140141586</v>
      </c>
      <c r="J234" s="21">
        <f t="shared" si="224"/>
        <v>1292.9925097437369</v>
      </c>
      <c r="K234" s="21">
        <f t="shared" si="225"/>
        <v>191.80924061854054</v>
      </c>
      <c r="L234" s="21">
        <f t="shared" si="226"/>
        <v>1139.6172898551733</v>
      </c>
      <c r="M234" s="25"/>
      <c r="N234" s="20">
        <f t="shared" si="227"/>
        <v>10</v>
      </c>
      <c r="O234" s="20">
        <f t="shared" si="228"/>
        <v>8.7266462599711514E-4</v>
      </c>
      <c r="P234" s="20">
        <f t="shared" si="229"/>
        <v>-6.1086523819800544E-3</v>
      </c>
      <c r="Q234" s="22">
        <f t="shared" si="230"/>
        <v>4.3062368705275578E-3</v>
      </c>
      <c r="R234" s="21">
        <f t="shared" si="231"/>
        <v>1.0000015453091977</v>
      </c>
      <c r="S234" s="20">
        <f t="shared" si="232"/>
        <v>7.2351058982217555</v>
      </c>
      <c r="T234" s="20">
        <f t="shared" si="233"/>
        <v>-6.5920855429173031</v>
      </c>
      <c r="U234" s="20">
        <f t="shared" si="234"/>
        <v>-2.0487792233034248</v>
      </c>
      <c r="V234" s="25"/>
      <c r="W234" s="44">
        <v>2260</v>
      </c>
      <c r="X234" s="44">
        <v>43.68</v>
      </c>
      <c r="Y234" s="20">
        <v>197.09</v>
      </c>
      <c r="Z234" s="20">
        <f t="shared" si="235"/>
        <v>1758.4787073778371</v>
      </c>
      <c r="AA234" s="20">
        <f t="shared" si="236"/>
        <v>-1652.9387073778371</v>
      </c>
      <c r="AB234" s="20">
        <f t="shared" si="237"/>
        <v>-1265.6255411021516</v>
      </c>
      <c r="AC234" s="20">
        <f t="shared" si="238"/>
        <v>-264.61598584230194</v>
      </c>
      <c r="AD234" s="20">
        <f t="shared" si="239"/>
        <v>6504078.7644588966</v>
      </c>
      <c r="AE234" s="20">
        <f t="shared" si="240"/>
        <v>2213456.7140141586</v>
      </c>
      <c r="AF234" s="21">
        <f t="shared" si="241"/>
        <v>1292.9925097437369</v>
      </c>
      <c r="AG234" s="21">
        <f t="shared" si="242"/>
        <v>191.80924061854054</v>
      </c>
      <c r="AH234" s="21">
        <f t="shared" si="243"/>
        <v>1139.6172898551733</v>
      </c>
      <c r="AI234" s="25"/>
      <c r="AJ234" s="20">
        <f t="shared" si="244"/>
        <v>10</v>
      </c>
      <c r="AK234" s="20">
        <f t="shared" si="245"/>
        <v>8.7266462599711514E-4</v>
      </c>
      <c r="AL234" s="20">
        <f t="shared" si="246"/>
        <v>-6.1086523819800544E-3</v>
      </c>
      <c r="AM234" s="23">
        <f t="shared" si="247"/>
        <v>4.3062368705275578E-3</v>
      </c>
      <c r="AN234" s="44">
        <f t="shared" si="248"/>
        <v>1.0000015453091977</v>
      </c>
      <c r="AO234" s="23">
        <f t="shared" si="249"/>
        <v>7.2351058982217555</v>
      </c>
      <c r="AP234" s="23">
        <f t="shared" si="250"/>
        <v>-6.5920855429173031</v>
      </c>
      <c r="AQ234" s="23">
        <f t="shared" si="251"/>
        <v>-2.0487792233034248</v>
      </c>
      <c r="AR234" s="44">
        <f t="shared" si="252"/>
        <v>0.12288466091901316</v>
      </c>
      <c r="AS234" s="25"/>
      <c r="AT234" s="20">
        <f t="shared" si="253"/>
        <v>0</v>
      </c>
      <c r="AU234" s="20">
        <f t="shared" si="254"/>
        <v>0</v>
      </c>
      <c r="AV234" s="20">
        <f t="shared" si="255"/>
        <v>0</v>
      </c>
      <c r="AX234" s="18"/>
      <c r="AY234" s="18"/>
      <c r="AZ234" s="18"/>
      <c r="BA234" s="125"/>
      <c r="BB234" s="125"/>
      <c r="BC234" s="126"/>
      <c r="BD234" s="122"/>
      <c r="BE234" s="30" t="s">
        <v>120</v>
      </c>
    </row>
    <row r="235" spans="1:57" x14ac:dyDescent="0.4">
      <c r="A235" s="44">
        <v>2270</v>
      </c>
      <c r="B235" s="44">
        <v>43.94</v>
      </c>
      <c r="C235" s="20">
        <v>196.84</v>
      </c>
      <c r="D235" s="24">
        <f t="shared" si="218"/>
        <v>1765.695100826289</v>
      </c>
      <c r="E235" s="24">
        <f t="shared" si="219"/>
        <v>-1660.1551008262891</v>
      </c>
      <c r="F235" s="24">
        <f t="shared" si="220"/>
        <v>-1272.2469729309273</v>
      </c>
      <c r="G235" s="24">
        <f t="shared" si="221"/>
        <v>-266.63590131095481</v>
      </c>
      <c r="H235" s="20">
        <f t="shared" si="222"/>
        <v>6504072.1430270681</v>
      </c>
      <c r="I235" s="20">
        <f t="shared" si="223"/>
        <v>2213454.6940986901</v>
      </c>
      <c r="J235" s="21">
        <f t="shared" si="224"/>
        <v>1299.8873274248861</v>
      </c>
      <c r="K235" s="21">
        <f t="shared" si="225"/>
        <v>191.83665950052801</v>
      </c>
      <c r="L235" s="21">
        <f t="shared" si="226"/>
        <v>1145.9879775489621</v>
      </c>
      <c r="M235" s="25"/>
      <c r="N235" s="20">
        <f t="shared" si="227"/>
        <v>10</v>
      </c>
      <c r="O235" s="20">
        <f t="shared" si="228"/>
        <v>4.5378560551852217E-3</v>
      </c>
      <c r="P235" s="20">
        <f t="shared" si="229"/>
        <v>-4.3633231299858239E-3</v>
      </c>
      <c r="Q235" s="22">
        <f t="shared" si="230"/>
        <v>5.4512430697430947E-3</v>
      </c>
      <c r="R235" s="21">
        <f t="shared" si="231"/>
        <v>1.0000024763449424</v>
      </c>
      <c r="S235" s="20">
        <f t="shared" si="232"/>
        <v>7.2163934484519441</v>
      </c>
      <c r="T235" s="20">
        <f t="shared" si="233"/>
        <v>-6.6214318287756839</v>
      </c>
      <c r="U235" s="20">
        <f t="shared" si="234"/>
        <v>-2.01991546865285</v>
      </c>
      <c r="V235" s="25"/>
      <c r="W235" s="44">
        <v>2270</v>
      </c>
      <c r="X235" s="44">
        <v>43.94</v>
      </c>
      <c r="Y235" s="20">
        <v>196.84</v>
      </c>
      <c r="Z235" s="20">
        <f t="shared" si="235"/>
        <v>1765.695100826289</v>
      </c>
      <c r="AA235" s="20">
        <f t="shared" si="236"/>
        <v>-1660.1551008262891</v>
      </c>
      <c r="AB235" s="20">
        <f t="shared" si="237"/>
        <v>-1272.2469729309273</v>
      </c>
      <c r="AC235" s="20">
        <f t="shared" si="238"/>
        <v>-266.63590131095481</v>
      </c>
      <c r="AD235" s="20">
        <f t="shared" si="239"/>
        <v>6504072.1430270681</v>
      </c>
      <c r="AE235" s="20">
        <f t="shared" si="240"/>
        <v>2213454.6940986901</v>
      </c>
      <c r="AF235" s="21">
        <f t="shared" si="241"/>
        <v>1299.8873274248861</v>
      </c>
      <c r="AG235" s="21">
        <f t="shared" si="242"/>
        <v>191.83665950052801</v>
      </c>
      <c r="AH235" s="21">
        <f t="shared" si="243"/>
        <v>1145.9879775489621</v>
      </c>
      <c r="AI235" s="25"/>
      <c r="AJ235" s="20">
        <f t="shared" si="244"/>
        <v>10</v>
      </c>
      <c r="AK235" s="20">
        <f t="shared" si="245"/>
        <v>4.5378560551852217E-3</v>
      </c>
      <c r="AL235" s="20">
        <f t="shared" si="246"/>
        <v>-4.3633231299858239E-3</v>
      </c>
      <c r="AM235" s="23">
        <f t="shared" si="247"/>
        <v>5.4512430697430947E-3</v>
      </c>
      <c r="AN235" s="44">
        <f t="shared" si="248"/>
        <v>1.0000024763449424</v>
      </c>
      <c r="AO235" s="23">
        <f t="shared" si="249"/>
        <v>7.2163934484519441</v>
      </c>
      <c r="AP235" s="23">
        <f t="shared" si="250"/>
        <v>-6.6214318287756839</v>
      </c>
      <c r="AQ235" s="23">
        <f t="shared" si="251"/>
        <v>-2.01991546865285</v>
      </c>
      <c r="AR235" s="44">
        <f t="shared" si="252"/>
        <v>0.26152580987762891</v>
      </c>
      <c r="AS235" s="25"/>
      <c r="AT235" s="20">
        <f t="shared" si="253"/>
        <v>0</v>
      </c>
      <c r="AU235" s="20">
        <f t="shared" si="254"/>
        <v>0</v>
      </c>
      <c r="AV235" s="20">
        <f t="shared" si="255"/>
        <v>0</v>
      </c>
      <c r="AX235" s="18"/>
      <c r="AY235" s="18"/>
      <c r="AZ235" s="18"/>
      <c r="BA235" s="125"/>
      <c r="BB235" s="125"/>
      <c r="BC235" s="126"/>
      <c r="BD235" s="122"/>
      <c r="BE235" s="30" t="s">
        <v>120</v>
      </c>
    </row>
    <row r="236" spans="1:57" x14ac:dyDescent="0.4">
      <c r="A236" s="44">
        <v>2280</v>
      </c>
      <c r="B236" s="44">
        <v>43.86</v>
      </c>
      <c r="C236" s="20">
        <v>196.41</v>
      </c>
      <c r="D236" s="24">
        <f t="shared" si="218"/>
        <v>1772.9006276186965</v>
      </c>
      <c r="E236" s="24">
        <f t="shared" si="219"/>
        <v>-1667.3606276186965</v>
      </c>
      <c r="F236" s="24">
        <f t="shared" si="220"/>
        <v>-1278.8910964656836</v>
      </c>
      <c r="G236" s="24">
        <f t="shared" si="221"/>
        <v>-268.61977736052955</v>
      </c>
      <c r="H236" s="20">
        <f t="shared" si="222"/>
        <v>6504065.4989035334</v>
      </c>
      <c r="I236" s="20">
        <f t="shared" si="223"/>
        <v>2213452.7102226405</v>
      </c>
      <c r="J236" s="21">
        <f t="shared" si="224"/>
        <v>1306.797238062745</v>
      </c>
      <c r="K236" s="21">
        <f t="shared" si="225"/>
        <v>191.86203812938481</v>
      </c>
      <c r="L236" s="21">
        <f t="shared" si="226"/>
        <v>1152.352882405979</v>
      </c>
      <c r="M236" s="25"/>
      <c r="N236" s="20">
        <f t="shared" si="227"/>
        <v>10</v>
      </c>
      <c r="O236" s="20">
        <f t="shared" si="228"/>
        <v>-1.3962634015954338E-3</v>
      </c>
      <c r="P236" s="20">
        <f t="shared" si="229"/>
        <v>-7.5049157835757364E-3</v>
      </c>
      <c r="Q236" s="22">
        <f t="shared" si="230"/>
        <v>5.3879749822476342E-3</v>
      </c>
      <c r="R236" s="21">
        <f t="shared" si="231"/>
        <v>1.0000024191965573</v>
      </c>
      <c r="S236" s="20">
        <f t="shared" si="232"/>
        <v>7.2055267924074515</v>
      </c>
      <c r="T236" s="20">
        <f t="shared" si="233"/>
        <v>-6.6441235347563108</v>
      </c>
      <c r="U236" s="20">
        <f t="shared" si="234"/>
        <v>-1.9838760495747745</v>
      </c>
      <c r="V236" s="25"/>
      <c r="W236" s="44">
        <v>2280</v>
      </c>
      <c r="X236" s="44">
        <v>43.86</v>
      </c>
      <c r="Y236" s="20">
        <v>196.41</v>
      </c>
      <c r="Z236" s="20">
        <f t="shared" si="235"/>
        <v>1772.9006276186965</v>
      </c>
      <c r="AA236" s="20">
        <f t="shared" si="236"/>
        <v>-1667.3606276186965</v>
      </c>
      <c r="AB236" s="20">
        <f t="shared" si="237"/>
        <v>-1278.8910964656836</v>
      </c>
      <c r="AC236" s="20">
        <f t="shared" si="238"/>
        <v>-268.61977736052955</v>
      </c>
      <c r="AD236" s="20">
        <f t="shared" si="239"/>
        <v>6504065.4989035334</v>
      </c>
      <c r="AE236" s="20">
        <f t="shared" si="240"/>
        <v>2213452.7102226405</v>
      </c>
      <c r="AF236" s="21">
        <f t="shared" si="241"/>
        <v>1306.797238062745</v>
      </c>
      <c r="AG236" s="21">
        <f t="shared" si="242"/>
        <v>191.86203812938481</v>
      </c>
      <c r="AH236" s="21">
        <f t="shared" si="243"/>
        <v>1152.352882405979</v>
      </c>
      <c r="AI236" s="25"/>
      <c r="AJ236" s="20">
        <f t="shared" si="244"/>
        <v>10</v>
      </c>
      <c r="AK236" s="20">
        <f t="shared" si="245"/>
        <v>-1.3962634015954338E-3</v>
      </c>
      <c r="AL236" s="20">
        <f t="shared" si="246"/>
        <v>-7.5049157835757364E-3</v>
      </c>
      <c r="AM236" s="23">
        <f t="shared" si="247"/>
        <v>5.3879749822476342E-3</v>
      </c>
      <c r="AN236" s="44">
        <f t="shared" si="248"/>
        <v>1.0000024191965573</v>
      </c>
      <c r="AO236" s="23">
        <f t="shared" si="249"/>
        <v>7.2055267924074515</v>
      </c>
      <c r="AP236" s="23">
        <f t="shared" si="250"/>
        <v>-6.6441235347563108</v>
      </c>
      <c r="AQ236" s="23">
        <f t="shared" si="251"/>
        <v>-1.9838760495747745</v>
      </c>
      <c r="AR236" s="44">
        <f t="shared" si="252"/>
        <v>8.5758625229533869E-2</v>
      </c>
      <c r="AS236" s="25"/>
      <c r="AT236" s="20">
        <f t="shared" si="253"/>
        <v>0</v>
      </c>
      <c r="AU236" s="20">
        <f t="shared" si="254"/>
        <v>0</v>
      </c>
      <c r="AV236" s="20">
        <f t="shared" si="255"/>
        <v>0</v>
      </c>
      <c r="AX236" s="18"/>
      <c r="AY236" s="18"/>
      <c r="AZ236" s="18"/>
      <c r="BA236" s="125"/>
      <c r="BB236" s="125"/>
      <c r="BC236" s="126"/>
      <c r="BD236" s="122"/>
      <c r="BE236" s="30" t="s">
        <v>120</v>
      </c>
    </row>
    <row r="237" spans="1:57" x14ac:dyDescent="0.4">
      <c r="A237" s="44">
        <v>2290</v>
      </c>
      <c r="B237" s="44">
        <v>43.72</v>
      </c>
      <c r="C237" s="20">
        <v>196.38</v>
      </c>
      <c r="D237" s="24">
        <f t="shared" si="218"/>
        <v>1780.1194360906213</v>
      </c>
      <c r="E237" s="24">
        <f t="shared" si="219"/>
        <v>-1674.5794360906214</v>
      </c>
      <c r="F237" s="24">
        <f t="shared" si="220"/>
        <v>-1285.5298821209474</v>
      </c>
      <c r="G237" s="24">
        <f t="shared" si="221"/>
        <v>-270.57305113060937</v>
      </c>
      <c r="H237" s="20">
        <f t="shared" si="222"/>
        <v>6504058.8601178778</v>
      </c>
      <c r="I237" s="20">
        <f t="shared" si="223"/>
        <v>2213450.7569488706</v>
      </c>
      <c r="J237" s="21">
        <f t="shared" si="224"/>
        <v>1313.6958756972729</v>
      </c>
      <c r="K237" s="21">
        <f t="shared" si="225"/>
        <v>191.88589166088479</v>
      </c>
      <c r="L237" s="21">
        <f t="shared" si="226"/>
        <v>1158.6940274439851</v>
      </c>
      <c r="M237" s="25"/>
      <c r="N237" s="20">
        <f t="shared" si="227"/>
        <v>10</v>
      </c>
      <c r="O237" s="20">
        <f t="shared" si="228"/>
        <v>-2.4434609527920711E-3</v>
      </c>
      <c r="P237" s="20">
        <f t="shared" si="229"/>
        <v>-5.2359877559831865E-4</v>
      </c>
      <c r="Q237" s="22">
        <f t="shared" si="230"/>
        <v>2.4701803487634511E-3</v>
      </c>
      <c r="R237" s="21">
        <f t="shared" si="231"/>
        <v>1.0000005084828898</v>
      </c>
      <c r="S237" s="20">
        <f t="shared" si="232"/>
        <v>7.2188084719248735</v>
      </c>
      <c r="T237" s="20">
        <f t="shared" si="233"/>
        <v>-6.6387856552637814</v>
      </c>
      <c r="U237" s="20">
        <f t="shared" si="234"/>
        <v>-1.9532737700798286</v>
      </c>
      <c r="V237" s="25"/>
      <c r="W237" s="44">
        <v>2290</v>
      </c>
      <c r="X237" s="44">
        <v>43.72</v>
      </c>
      <c r="Y237" s="20">
        <v>196.38</v>
      </c>
      <c r="Z237" s="20">
        <f t="shared" si="235"/>
        <v>1780.1194360906213</v>
      </c>
      <c r="AA237" s="20">
        <f t="shared" si="236"/>
        <v>-1674.5794360906214</v>
      </c>
      <c r="AB237" s="20">
        <f t="shared" si="237"/>
        <v>-1285.5298821209474</v>
      </c>
      <c r="AC237" s="20">
        <f t="shared" si="238"/>
        <v>-270.57305113060937</v>
      </c>
      <c r="AD237" s="20">
        <f t="shared" si="239"/>
        <v>6504058.8601178778</v>
      </c>
      <c r="AE237" s="20">
        <f t="shared" si="240"/>
        <v>2213450.7569488706</v>
      </c>
      <c r="AF237" s="21">
        <f t="shared" si="241"/>
        <v>1313.6958756972729</v>
      </c>
      <c r="AG237" s="21">
        <f t="shared" si="242"/>
        <v>191.88589166088479</v>
      </c>
      <c r="AH237" s="21">
        <f t="shared" si="243"/>
        <v>1158.6940274439851</v>
      </c>
      <c r="AI237" s="25"/>
      <c r="AJ237" s="20">
        <f t="shared" si="244"/>
        <v>10</v>
      </c>
      <c r="AK237" s="20">
        <f t="shared" si="245"/>
        <v>-2.4434609527920711E-3</v>
      </c>
      <c r="AL237" s="20">
        <f t="shared" si="246"/>
        <v>-5.2359877559831865E-4</v>
      </c>
      <c r="AM237" s="23">
        <f t="shared" si="247"/>
        <v>2.4701803487634511E-3</v>
      </c>
      <c r="AN237" s="44">
        <f t="shared" si="248"/>
        <v>1.0000005084828898</v>
      </c>
      <c r="AO237" s="23">
        <f t="shared" si="249"/>
        <v>7.2188084719248735</v>
      </c>
      <c r="AP237" s="23">
        <f t="shared" si="250"/>
        <v>-6.6387856552637814</v>
      </c>
      <c r="AQ237" s="23">
        <f t="shared" si="251"/>
        <v>-1.9532737700798286</v>
      </c>
      <c r="AR237" s="44">
        <f t="shared" si="252"/>
        <v>0.14010197234492852</v>
      </c>
      <c r="AS237" s="25"/>
      <c r="AT237" s="20">
        <f t="shared" si="253"/>
        <v>0</v>
      </c>
      <c r="AU237" s="20">
        <f t="shared" si="254"/>
        <v>0</v>
      </c>
      <c r="AV237" s="20">
        <f t="shared" si="255"/>
        <v>0</v>
      </c>
      <c r="AX237" s="18"/>
      <c r="AY237" s="18"/>
      <c r="AZ237" s="18"/>
      <c r="BA237" s="125"/>
      <c r="BB237" s="125"/>
      <c r="BC237" s="126"/>
      <c r="BD237" s="122"/>
      <c r="BE237" s="30" t="s">
        <v>120</v>
      </c>
    </row>
    <row r="238" spans="1:57" x14ac:dyDescent="0.4">
      <c r="A238" s="44">
        <v>2300</v>
      </c>
      <c r="B238" s="44">
        <v>43.62</v>
      </c>
      <c r="C238" s="20">
        <v>196.21</v>
      </c>
      <c r="D238" s="24">
        <f t="shared" si="218"/>
        <v>1787.3527256223986</v>
      </c>
      <c r="E238" s="24">
        <f t="shared" si="219"/>
        <v>-1681.8127256223986</v>
      </c>
      <c r="F238" s="24">
        <f t="shared" si="220"/>
        <v>-1292.1575345174911</v>
      </c>
      <c r="G238" s="24">
        <f t="shared" si="221"/>
        <v>-272.51049426439891</v>
      </c>
      <c r="H238" s="20">
        <f t="shared" si="222"/>
        <v>6504052.2324654814</v>
      </c>
      <c r="I238" s="20">
        <f t="shared" si="223"/>
        <v>2213448.8195057367</v>
      </c>
      <c r="J238" s="21">
        <f t="shared" si="224"/>
        <v>1320.5805781907245</v>
      </c>
      <c r="K238" s="21">
        <f t="shared" si="225"/>
        <v>191.90892359806648</v>
      </c>
      <c r="L238" s="21">
        <f t="shared" si="226"/>
        <v>1165.0164681741535</v>
      </c>
      <c r="M238" s="25"/>
      <c r="N238" s="20">
        <f t="shared" si="227"/>
        <v>10</v>
      </c>
      <c r="O238" s="20">
        <f t="shared" si="228"/>
        <v>-1.7453292519943543E-3</v>
      </c>
      <c r="P238" s="20">
        <f t="shared" si="229"/>
        <v>-2.9670597283901418E-3</v>
      </c>
      <c r="Q238" s="22">
        <f t="shared" si="230"/>
        <v>2.6913955232934494E-3</v>
      </c>
      <c r="R238" s="21">
        <f t="shared" si="231"/>
        <v>1.0000006036345925</v>
      </c>
      <c r="S238" s="20">
        <f t="shared" si="232"/>
        <v>7.2332895317773369</v>
      </c>
      <c r="T238" s="20">
        <f t="shared" si="233"/>
        <v>-6.6276523965436871</v>
      </c>
      <c r="U238" s="20">
        <f t="shared" si="234"/>
        <v>-1.9374431337895246</v>
      </c>
      <c r="V238" s="25"/>
      <c r="W238" s="44">
        <v>2300</v>
      </c>
      <c r="X238" s="44">
        <v>43.62</v>
      </c>
      <c r="Y238" s="20">
        <v>196.21</v>
      </c>
      <c r="Z238" s="20">
        <f t="shared" si="235"/>
        <v>1787.3527256223986</v>
      </c>
      <c r="AA238" s="20">
        <f t="shared" si="236"/>
        <v>-1681.8127256223986</v>
      </c>
      <c r="AB238" s="20">
        <f t="shared" si="237"/>
        <v>-1292.1575345174911</v>
      </c>
      <c r="AC238" s="20">
        <f t="shared" si="238"/>
        <v>-272.51049426439891</v>
      </c>
      <c r="AD238" s="20">
        <f t="shared" si="239"/>
        <v>6504052.2324654814</v>
      </c>
      <c r="AE238" s="20">
        <f t="shared" si="240"/>
        <v>2213448.8195057367</v>
      </c>
      <c r="AF238" s="21">
        <f t="shared" si="241"/>
        <v>1320.5805781907245</v>
      </c>
      <c r="AG238" s="21">
        <f t="shared" si="242"/>
        <v>191.90892359806648</v>
      </c>
      <c r="AH238" s="21">
        <f t="shared" si="243"/>
        <v>1165.0164681741535</v>
      </c>
      <c r="AI238" s="25"/>
      <c r="AJ238" s="20">
        <f t="shared" si="244"/>
        <v>10</v>
      </c>
      <c r="AK238" s="20">
        <f t="shared" si="245"/>
        <v>-1.7453292519943543E-3</v>
      </c>
      <c r="AL238" s="20">
        <f t="shared" si="246"/>
        <v>-2.9670597283901418E-3</v>
      </c>
      <c r="AM238" s="23">
        <f t="shared" si="247"/>
        <v>2.6913955232934494E-3</v>
      </c>
      <c r="AN238" s="44">
        <f t="shared" si="248"/>
        <v>1.0000006036345925</v>
      </c>
      <c r="AO238" s="23">
        <f t="shared" si="249"/>
        <v>7.2332895317773369</v>
      </c>
      <c r="AP238" s="23">
        <f t="shared" si="250"/>
        <v>-6.6276523965436871</v>
      </c>
      <c r="AQ238" s="23">
        <f t="shared" si="251"/>
        <v>-1.9374431337895246</v>
      </c>
      <c r="AR238" s="44">
        <f t="shared" si="252"/>
        <v>0.11252094497945615</v>
      </c>
      <c r="AS238" s="25"/>
      <c r="AT238" s="20">
        <f t="shared" si="253"/>
        <v>0</v>
      </c>
      <c r="AU238" s="20">
        <f t="shared" si="254"/>
        <v>0</v>
      </c>
      <c r="AV238" s="20">
        <f t="shared" si="255"/>
        <v>0</v>
      </c>
      <c r="AX238" s="18"/>
      <c r="AY238" s="18"/>
      <c r="AZ238" s="18"/>
      <c r="BA238" s="125"/>
      <c r="BB238" s="125"/>
      <c r="BC238" s="126"/>
      <c r="BD238" s="122"/>
      <c r="BE238" s="30" t="s">
        <v>120</v>
      </c>
    </row>
    <row r="239" spans="1:57" x14ac:dyDescent="0.4">
      <c r="A239" s="44">
        <v>2310</v>
      </c>
      <c r="B239" s="44">
        <v>43.41</v>
      </c>
      <c r="C239" s="20">
        <v>196.1</v>
      </c>
      <c r="D239" s="24">
        <f t="shared" si="218"/>
        <v>1794.604663972762</v>
      </c>
      <c r="E239" s="24">
        <f t="shared" si="219"/>
        <v>-1689.064663972762</v>
      </c>
      <c r="F239" s="24">
        <f t="shared" si="220"/>
        <v>-1298.7710807962737</v>
      </c>
      <c r="G239" s="24">
        <f t="shared" si="221"/>
        <v>-274.4262889486231</v>
      </c>
      <c r="H239" s="20">
        <f t="shared" si="222"/>
        <v>6504045.6189192031</v>
      </c>
      <c r="I239" s="20">
        <f t="shared" si="223"/>
        <v>2213446.9037110526</v>
      </c>
      <c r="J239" s="21">
        <f t="shared" si="224"/>
        <v>1327.4472149124551</v>
      </c>
      <c r="K239" s="21">
        <f t="shared" si="225"/>
        <v>191.93092829545895</v>
      </c>
      <c r="L239" s="21">
        <f t="shared" si="226"/>
        <v>1171.3141876360478</v>
      </c>
      <c r="M239" s="25"/>
      <c r="N239" s="20">
        <f t="shared" si="227"/>
        <v>10</v>
      </c>
      <c r="O239" s="20">
        <f t="shared" si="228"/>
        <v>-3.6651914291881069E-3</v>
      </c>
      <c r="P239" s="20">
        <f t="shared" si="229"/>
        <v>-1.9198621771940006E-3</v>
      </c>
      <c r="Q239" s="22">
        <f t="shared" si="230"/>
        <v>3.896288839056794E-3</v>
      </c>
      <c r="R239" s="21">
        <f t="shared" si="231"/>
        <v>1.0000012650908137</v>
      </c>
      <c r="S239" s="20">
        <f t="shared" si="232"/>
        <v>7.2519383503634263</v>
      </c>
      <c r="T239" s="20">
        <f t="shared" si="233"/>
        <v>-6.6135462787827572</v>
      </c>
      <c r="U239" s="20">
        <f t="shared" si="234"/>
        <v>-1.9157946842241824</v>
      </c>
      <c r="V239" s="25"/>
      <c r="W239" s="44">
        <v>2310</v>
      </c>
      <c r="X239" s="44">
        <v>43.41</v>
      </c>
      <c r="Y239" s="20">
        <v>196.1</v>
      </c>
      <c r="Z239" s="20">
        <f t="shared" si="235"/>
        <v>1794.604663972762</v>
      </c>
      <c r="AA239" s="20">
        <f t="shared" si="236"/>
        <v>-1689.064663972762</v>
      </c>
      <c r="AB239" s="20">
        <f t="shared" si="237"/>
        <v>-1298.7710807962737</v>
      </c>
      <c r="AC239" s="20">
        <f t="shared" si="238"/>
        <v>-274.4262889486231</v>
      </c>
      <c r="AD239" s="20">
        <f t="shared" si="239"/>
        <v>6504045.6189192031</v>
      </c>
      <c r="AE239" s="20">
        <f t="shared" si="240"/>
        <v>2213446.9037110526</v>
      </c>
      <c r="AF239" s="21">
        <f t="shared" si="241"/>
        <v>1327.4472149124551</v>
      </c>
      <c r="AG239" s="21">
        <f t="shared" si="242"/>
        <v>191.93092829545895</v>
      </c>
      <c r="AH239" s="21">
        <f t="shared" si="243"/>
        <v>1171.3141876360478</v>
      </c>
      <c r="AI239" s="25"/>
      <c r="AJ239" s="20">
        <f t="shared" si="244"/>
        <v>10</v>
      </c>
      <c r="AK239" s="20">
        <f t="shared" si="245"/>
        <v>-3.6651914291881069E-3</v>
      </c>
      <c r="AL239" s="20">
        <f t="shared" si="246"/>
        <v>-1.9198621771940006E-3</v>
      </c>
      <c r="AM239" s="23">
        <f t="shared" si="247"/>
        <v>3.896288839056794E-3</v>
      </c>
      <c r="AN239" s="44">
        <f t="shared" si="248"/>
        <v>1.0000012650908137</v>
      </c>
      <c r="AO239" s="23">
        <f t="shared" si="249"/>
        <v>7.2519383503634263</v>
      </c>
      <c r="AP239" s="23">
        <f t="shared" si="250"/>
        <v>-6.6135462787827572</v>
      </c>
      <c r="AQ239" s="23">
        <f t="shared" si="251"/>
        <v>-1.9157946842241824</v>
      </c>
      <c r="AR239" s="44">
        <f t="shared" si="252"/>
        <v>0.21549970710280411</v>
      </c>
      <c r="AS239" s="25"/>
      <c r="AT239" s="20">
        <f t="shared" si="253"/>
        <v>0</v>
      </c>
      <c r="AU239" s="20">
        <f t="shared" si="254"/>
        <v>0</v>
      </c>
      <c r="AV239" s="20">
        <f t="shared" si="255"/>
        <v>0</v>
      </c>
      <c r="AX239" s="18"/>
      <c r="AY239" s="18"/>
      <c r="AZ239" s="18"/>
      <c r="BA239" s="125"/>
      <c r="BB239" s="125"/>
      <c r="BC239" s="126"/>
      <c r="BD239" s="122"/>
      <c r="BE239" s="30" t="s">
        <v>120</v>
      </c>
    </row>
    <row r="240" spans="1:57" x14ac:dyDescent="0.4">
      <c r="A240" s="44">
        <v>2320</v>
      </c>
      <c r="B240" s="44">
        <v>43.44</v>
      </c>
      <c r="C240" s="20">
        <v>196.06</v>
      </c>
      <c r="D240" s="24">
        <f t="shared" si="218"/>
        <v>1801.8674120625133</v>
      </c>
      <c r="E240" s="24">
        <f t="shared" si="219"/>
        <v>-1696.3274120625133</v>
      </c>
      <c r="F240" s="24">
        <f t="shared" si="220"/>
        <v>-1305.3761845266856</v>
      </c>
      <c r="G240" s="24">
        <f t="shared" si="221"/>
        <v>-276.33025604169251</v>
      </c>
      <c r="H240" s="20">
        <f t="shared" si="222"/>
        <v>6504039.0138154728</v>
      </c>
      <c r="I240" s="20">
        <f t="shared" si="223"/>
        <v>2213444.9997439594</v>
      </c>
      <c r="J240" s="21">
        <f t="shared" si="224"/>
        <v>1334.3033364020023</v>
      </c>
      <c r="K240" s="21">
        <f t="shared" si="225"/>
        <v>191.95228471761106</v>
      </c>
      <c r="L240" s="21">
        <f t="shared" si="226"/>
        <v>1177.5978371016301</v>
      </c>
      <c r="M240" s="25"/>
      <c r="N240" s="20">
        <f t="shared" si="227"/>
        <v>10</v>
      </c>
      <c r="O240" s="20">
        <f t="shared" si="228"/>
        <v>5.2359877559831865E-4</v>
      </c>
      <c r="P240" s="20">
        <f t="shared" si="229"/>
        <v>-6.9813170079759297E-4</v>
      </c>
      <c r="Q240" s="22">
        <f t="shared" si="230"/>
        <v>7.1025246226086303E-4</v>
      </c>
      <c r="R240" s="21">
        <f t="shared" si="231"/>
        <v>1.0000000420382156</v>
      </c>
      <c r="S240" s="20">
        <f t="shared" si="232"/>
        <v>7.2627480897513719</v>
      </c>
      <c r="T240" s="20">
        <f t="shared" si="233"/>
        <v>-6.6051037304118436</v>
      </c>
      <c r="U240" s="20">
        <f t="shared" si="234"/>
        <v>-1.9039670930693904</v>
      </c>
      <c r="V240" s="25"/>
      <c r="W240" s="44">
        <v>2320</v>
      </c>
      <c r="X240" s="44">
        <v>43.44</v>
      </c>
      <c r="Y240" s="20">
        <v>196.06</v>
      </c>
      <c r="Z240" s="20">
        <f t="shared" si="235"/>
        <v>1801.8674120625133</v>
      </c>
      <c r="AA240" s="20">
        <f t="shared" si="236"/>
        <v>-1696.3274120625133</v>
      </c>
      <c r="AB240" s="20">
        <f t="shared" si="237"/>
        <v>-1305.3761845266856</v>
      </c>
      <c r="AC240" s="20">
        <f t="shared" si="238"/>
        <v>-276.33025604169251</v>
      </c>
      <c r="AD240" s="20">
        <f t="shared" si="239"/>
        <v>6504039.0138154728</v>
      </c>
      <c r="AE240" s="20">
        <f t="shared" si="240"/>
        <v>2213444.9997439594</v>
      </c>
      <c r="AF240" s="21">
        <f t="shared" si="241"/>
        <v>1334.3033364020023</v>
      </c>
      <c r="AG240" s="21">
        <f t="shared" si="242"/>
        <v>191.95228471761106</v>
      </c>
      <c r="AH240" s="21">
        <f t="shared" si="243"/>
        <v>1177.5978371016301</v>
      </c>
      <c r="AI240" s="25"/>
      <c r="AJ240" s="20">
        <f t="shared" si="244"/>
        <v>10</v>
      </c>
      <c r="AK240" s="20">
        <f t="shared" si="245"/>
        <v>5.2359877559831865E-4</v>
      </c>
      <c r="AL240" s="20">
        <f t="shared" si="246"/>
        <v>-6.9813170079759297E-4</v>
      </c>
      <c r="AM240" s="23">
        <f t="shared" si="247"/>
        <v>7.1025246226086303E-4</v>
      </c>
      <c r="AN240" s="44">
        <f t="shared" si="248"/>
        <v>1.0000000420382156</v>
      </c>
      <c r="AO240" s="23">
        <f t="shared" si="249"/>
        <v>7.2627480897513719</v>
      </c>
      <c r="AP240" s="23">
        <f t="shared" si="250"/>
        <v>-6.6051037304118436</v>
      </c>
      <c r="AQ240" s="23">
        <f t="shared" si="251"/>
        <v>-1.9039670930693904</v>
      </c>
      <c r="AR240" s="44">
        <f t="shared" si="252"/>
        <v>3.6705454536274683E-2</v>
      </c>
      <c r="AS240" s="25"/>
      <c r="AT240" s="20">
        <f t="shared" si="253"/>
        <v>0</v>
      </c>
      <c r="AU240" s="20">
        <f t="shared" si="254"/>
        <v>0</v>
      </c>
      <c r="AV240" s="20">
        <f t="shared" si="255"/>
        <v>0</v>
      </c>
      <c r="AX240" s="18"/>
      <c r="AY240" s="18"/>
      <c r="AZ240" s="18"/>
      <c r="BA240" s="125"/>
      <c r="BB240" s="125"/>
      <c r="BC240" s="126"/>
      <c r="BD240" s="122"/>
      <c r="BE240" s="30" t="s">
        <v>120</v>
      </c>
    </row>
    <row r="241" spans="1:57" x14ac:dyDescent="0.4">
      <c r="A241" s="44">
        <v>2330</v>
      </c>
      <c r="B241" s="44">
        <v>43.28</v>
      </c>
      <c r="C241" s="20">
        <v>196.07</v>
      </c>
      <c r="D241" s="24">
        <f t="shared" si="218"/>
        <v>1809.1379514232578</v>
      </c>
      <c r="E241" s="24">
        <f t="shared" si="219"/>
        <v>-1703.5979514232579</v>
      </c>
      <c r="F241" s="24">
        <f t="shared" si="220"/>
        <v>-1311.973862923528</v>
      </c>
      <c r="G241" s="24">
        <f t="shared" si="221"/>
        <v>-278.23021184933879</v>
      </c>
      <c r="H241" s="20">
        <f t="shared" si="222"/>
        <v>6504032.416137076</v>
      </c>
      <c r="I241" s="20">
        <f t="shared" si="223"/>
        <v>2213443.0997881517</v>
      </c>
      <c r="J241" s="21">
        <f t="shared" si="224"/>
        <v>1341.1515454191642</v>
      </c>
      <c r="K241" s="21">
        <f t="shared" si="225"/>
        <v>191.97332095582465</v>
      </c>
      <c r="L241" s="21">
        <f t="shared" si="226"/>
        <v>1183.8732200271245</v>
      </c>
      <c r="M241" s="25"/>
      <c r="N241" s="20">
        <f t="shared" si="227"/>
        <v>10</v>
      </c>
      <c r="O241" s="20">
        <f t="shared" si="228"/>
        <v>-2.7925268031908676E-3</v>
      </c>
      <c r="P241" s="20">
        <f t="shared" si="229"/>
        <v>1.7453292519927421E-4</v>
      </c>
      <c r="Q241" s="22">
        <f t="shared" si="230"/>
        <v>2.7950966591856474E-3</v>
      </c>
      <c r="R241" s="21">
        <f t="shared" si="231"/>
        <v>1.0000006510476198</v>
      </c>
      <c r="S241" s="20">
        <f t="shared" si="232"/>
        <v>7.2705393607446291</v>
      </c>
      <c r="T241" s="20">
        <f t="shared" si="233"/>
        <v>-6.5976783968423431</v>
      </c>
      <c r="U241" s="20">
        <f t="shared" si="234"/>
        <v>-1.8999558076462615</v>
      </c>
      <c r="V241" s="25"/>
      <c r="W241" s="44">
        <v>2330</v>
      </c>
      <c r="X241" s="44">
        <v>43.28</v>
      </c>
      <c r="Y241" s="20">
        <v>196.07</v>
      </c>
      <c r="Z241" s="20">
        <f t="shared" si="235"/>
        <v>1809.1379514232578</v>
      </c>
      <c r="AA241" s="20">
        <f t="shared" si="236"/>
        <v>-1703.5979514232579</v>
      </c>
      <c r="AB241" s="20">
        <f t="shared" si="237"/>
        <v>-1311.973862923528</v>
      </c>
      <c r="AC241" s="20">
        <f t="shared" si="238"/>
        <v>-278.23021184933879</v>
      </c>
      <c r="AD241" s="20">
        <f t="shared" si="239"/>
        <v>6504032.416137076</v>
      </c>
      <c r="AE241" s="20">
        <f t="shared" si="240"/>
        <v>2213443.0997881517</v>
      </c>
      <c r="AF241" s="21">
        <f t="shared" si="241"/>
        <v>1341.1515454191642</v>
      </c>
      <c r="AG241" s="21">
        <f t="shared" si="242"/>
        <v>191.97332095582465</v>
      </c>
      <c r="AH241" s="21">
        <f t="shared" si="243"/>
        <v>1183.8732200271245</v>
      </c>
      <c r="AI241" s="25"/>
      <c r="AJ241" s="20">
        <f t="shared" si="244"/>
        <v>10</v>
      </c>
      <c r="AK241" s="20">
        <f t="shared" si="245"/>
        <v>-2.7925268031908676E-3</v>
      </c>
      <c r="AL241" s="20">
        <f t="shared" si="246"/>
        <v>1.7453292519927421E-4</v>
      </c>
      <c r="AM241" s="23">
        <f t="shared" si="247"/>
        <v>2.7950966591856474E-3</v>
      </c>
      <c r="AN241" s="44">
        <f t="shared" si="248"/>
        <v>1.0000006510476198</v>
      </c>
      <c r="AO241" s="23">
        <f t="shared" si="249"/>
        <v>7.2705393607446291</v>
      </c>
      <c r="AP241" s="23">
        <f t="shared" si="250"/>
        <v>-6.5976783968423431</v>
      </c>
      <c r="AQ241" s="23">
        <f t="shared" si="251"/>
        <v>-1.8999558076462615</v>
      </c>
      <c r="AR241" s="44">
        <f t="shared" si="252"/>
        <v>0.16010459627148871</v>
      </c>
      <c r="AS241" s="25"/>
      <c r="AT241" s="20">
        <f t="shared" si="253"/>
        <v>0</v>
      </c>
      <c r="AU241" s="20">
        <f t="shared" si="254"/>
        <v>0</v>
      </c>
      <c r="AV241" s="20">
        <f t="shared" si="255"/>
        <v>0</v>
      </c>
      <c r="AX241" s="18"/>
      <c r="AY241" s="18"/>
      <c r="AZ241" s="18"/>
      <c r="BA241" s="125"/>
      <c r="BB241" s="125"/>
      <c r="BC241" s="126"/>
      <c r="BD241" s="122"/>
      <c r="BE241" s="30" t="s">
        <v>120</v>
      </c>
    </row>
    <row r="242" spans="1:57" x14ac:dyDescent="0.4">
      <c r="A242" s="44">
        <v>2340</v>
      </c>
      <c r="B242" s="44">
        <v>43.34</v>
      </c>
      <c r="C242" s="20">
        <v>196.34</v>
      </c>
      <c r="D242" s="24">
        <f t="shared" si="218"/>
        <v>1816.4144879135149</v>
      </c>
      <c r="E242" s="24">
        <f t="shared" si="219"/>
        <v>-1710.8744879135149</v>
      </c>
      <c r="F242" s="24">
        <f t="shared" si="220"/>
        <v>-1318.5607705453385</v>
      </c>
      <c r="G242" s="24">
        <f t="shared" si="221"/>
        <v>-280.1445181145474</v>
      </c>
      <c r="H242" s="20">
        <f t="shared" si="222"/>
        <v>6504025.8292294545</v>
      </c>
      <c r="I242" s="20">
        <f t="shared" si="223"/>
        <v>2213441.1854818864</v>
      </c>
      <c r="J242" s="21">
        <f t="shared" si="224"/>
        <v>1347.9923800417971</v>
      </c>
      <c r="K242" s="21">
        <f t="shared" si="225"/>
        <v>191.9948352324256</v>
      </c>
      <c r="L242" s="21">
        <f t="shared" si="226"/>
        <v>1190.1495763565717</v>
      </c>
      <c r="M242" s="25"/>
      <c r="N242" s="20">
        <f t="shared" si="227"/>
        <v>10</v>
      </c>
      <c r="O242" s="20">
        <f t="shared" si="228"/>
        <v>1.0471975511966373E-3</v>
      </c>
      <c r="P242" s="20">
        <f t="shared" si="229"/>
        <v>4.7123889803848684E-3</v>
      </c>
      <c r="Q242" s="22">
        <f t="shared" si="230"/>
        <v>3.3978354135273392E-3</v>
      </c>
      <c r="R242" s="21">
        <f t="shared" si="231"/>
        <v>1.0000009621082357</v>
      </c>
      <c r="S242" s="20">
        <f t="shared" si="232"/>
        <v>7.2765364902570315</v>
      </c>
      <c r="T242" s="20">
        <f t="shared" si="233"/>
        <v>-6.5869076218105134</v>
      </c>
      <c r="U242" s="20">
        <f t="shared" si="234"/>
        <v>-1.9143062652086309</v>
      </c>
      <c r="V242" s="25"/>
      <c r="W242" s="44">
        <v>2340</v>
      </c>
      <c r="X242" s="44">
        <v>43.34</v>
      </c>
      <c r="Y242" s="20">
        <v>196.34</v>
      </c>
      <c r="Z242" s="20">
        <f t="shared" si="235"/>
        <v>1816.4144879135149</v>
      </c>
      <c r="AA242" s="20">
        <f t="shared" si="236"/>
        <v>-1710.8744879135149</v>
      </c>
      <c r="AB242" s="20">
        <f t="shared" si="237"/>
        <v>-1318.5607705453385</v>
      </c>
      <c r="AC242" s="20">
        <f t="shared" si="238"/>
        <v>-280.1445181145474</v>
      </c>
      <c r="AD242" s="20">
        <f t="shared" si="239"/>
        <v>6504025.8292294545</v>
      </c>
      <c r="AE242" s="20">
        <f t="shared" si="240"/>
        <v>2213441.1854818864</v>
      </c>
      <c r="AF242" s="21">
        <f t="shared" si="241"/>
        <v>1347.9923800417971</v>
      </c>
      <c r="AG242" s="21">
        <f t="shared" si="242"/>
        <v>191.9948352324256</v>
      </c>
      <c r="AH242" s="21">
        <f t="shared" si="243"/>
        <v>1190.1495763565717</v>
      </c>
      <c r="AI242" s="25"/>
      <c r="AJ242" s="20">
        <f t="shared" si="244"/>
        <v>10</v>
      </c>
      <c r="AK242" s="20">
        <f t="shared" si="245"/>
        <v>1.0471975511966373E-3</v>
      </c>
      <c r="AL242" s="20">
        <f t="shared" si="246"/>
        <v>4.7123889803848684E-3</v>
      </c>
      <c r="AM242" s="23">
        <f t="shared" si="247"/>
        <v>3.3978354135273392E-3</v>
      </c>
      <c r="AN242" s="44">
        <f t="shared" si="248"/>
        <v>1.0000009621082357</v>
      </c>
      <c r="AO242" s="23">
        <f t="shared" si="249"/>
        <v>7.2765364902570315</v>
      </c>
      <c r="AP242" s="23">
        <f t="shared" si="250"/>
        <v>-6.5869076218105134</v>
      </c>
      <c r="AQ242" s="23">
        <f t="shared" si="251"/>
        <v>-1.9143062652086309</v>
      </c>
      <c r="AR242" s="44">
        <f t="shared" si="252"/>
        <v>0.17858192326105671</v>
      </c>
      <c r="AS242" s="25"/>
      <c r="AT242" s="20">
        <f t="shared" si="253"/>
        <v>0</v>
      </c>
      <c r="AU242" s="20">
        <f t="shared" si="254"/>
        <v>0</v>
      </c>
      <c r="AV242" s="20">
        <f t="shared" si="255"/>
        <v>0</v>
      </c>
      <c r="AX242" s="18"/>
      <c r="AY242" s="18"/>
      <c r="AZ242" s="18"/>
      <c r="BA242" s="125"/>
      <c r="BB242" s="125"/>
      <c r="BC242" s="126"/>
      <c r="BD242" s="122"/>
      <c r="BE242" s="30" t="s">
        <v>120</v>
      </c>
    </row>
    <row r="243" spans="1:57" x14ac:dyDescent="0.4">
      <c r="A243" s="44">
        <v>2350</v>
      </c>
      <c r="B243" s="44">
        <v>43.16</v>
      </c>
      <c r="C243" s="20">
        <v>196.03</v>
      </c>
      <c r="D243" s="24">
        <f t="shared" si="218"/>
        <v>1823.6982029588657</v>
      </c>
      <c r="E243" s="24">
        <f t="shared" si="219"/>
        <v>-1718.1582029588658</v>
      </c>
      <c r="F243" s="24">
        <f t="shared" si="220"/>
        <v>-1325.1410118910178</v>
      </c>
      <c r="G243" s="24">
        <f t="shared" si="221"/>
        <v>-282.05441921072821</v>
      </c>
      <c r="H243" s="20">
        <f t="shared" si="222"/>
        <v>6504019.2489881087</v>
      </c>
      <c r="I243" s="20">
        <f t="shared" si="223"/>
        <v>2213439.2755807904</v>
      </c>
      <c r="J243" s="21">
        <f t="shared" si="224"/>
        <v>1354.8259654995736</v>
      </c>
      <c r="K243" s="21">
        <f t="shared" si="225"/>
        <v>192.01600872427892</v>
      </c>
      <c r="L243" s="21">
        <f t="shared" si="226"/>
        <v>1196.4179944341629</v>
      </c>
      <c r="M243" s="25"/>
      <c r="N243" s="20">
        <f t="shared" si="227"/>
        <v>10</v>
      </c>
      <c r="O243" s="20">
        <f t="shared" si="228"/>
        <v>-3.1415926535899121E-3</v>
      </c>
      <c r="P243" s="20">
        <f t="shared" si="229"/>
        <v>-5.4105206811824614E-3</v>
      </c>
      <c r="Q243" s="22">
        <f t="shared" si="230"/>
        <v>4.8593049561429513E-3</v>
      </c>
      <c r="R243" s="21">
        <f t="shared" si="231"/>
        <v>1.0000019677417011</v>
      </c>
      <c r="S243" s="20">
        <f t="shared" si="232"/>
        <v>7.2837150453508199</v>
      </c>
      <c r="T243" s="20">
        <f t="shared" si="233"/>
        <v>-6.5802413456792594</v>
      </c>
      <c r="U243" s="20">
        <f t="shared" si="234"/>
        <v>-1.9099010961808287</v>
      </c>
      <c r="V243" s="25"/>
      <c r="W243" s="44">
        <v>2350</v>
      </c>
      <c r="X243" s="44">
        <v>43.16</v>
      </c>
      <c r="Y243" s="20">
        <v>196.03</v>
      </c>
      <c r="Z243" s="20">
        <f t="shared" si="235"/>
        <v>1823.6982029588657</v>
      </c>
      <c r="AA243" s="20">
        <f t="shared" si="236"/>
        <v>-1718.1582029588658</v>
      </c>
      <c r="AB243" s="20">
        <f t="shared" si="237"/>
        <v>-1325.1410118910178</v>
      </c>
      <c r="AC243" s="20">
        <f t="shared" si="238"/>
        <v>-282.05441921072821</v>
      </c>
      <c r="AD243" s="20">
        <f t="shared" si="239"/>
        <v>6504019.2489881087</v>
      </c>
      <c r="AE243" s="20">
        <f t="shared" si="240"/>
        <v>2213439.2755807904</v>
      </c>
      <c r="AF243" s="21">
        <f t="shared" si="241"/>
        <v>1354.8259654995736</v>
      </c>
      <c r="AG243" s="21">
        <f t="shared" si="242"/>
        <v>192.01600872427892</v>
      </c>
      <c r="AH243" s="21">
        <f t="shared" si="243"/>
        <v>1196.4179944341629</v>
      </c>
      <c r="AI243" s="25"/>
      <c r="AJ243" s="20">
        <f t="shared" si="244"/>
        <v>10</v>
      </c>
      <c r="AK243" s="20">
        <f t="shared" si="245"/>
        <v>-3.1415926535899121E-3</v>
      </c>
      <c r="AL243" s="20">
        <f t="shared" si="246"/>
        <v>-5.4105206811824614E-3</v>
      </c>
      <c r="AM243" s="23">
        <f t="shared" si="247"/>
        <v>4.8593049561429513E-3</v>
      </c>
      <c r="AN243" s="44">
        <f t="shared" si="248"/>
        <v>1.0000019677417011</v>
      </c>
      <c r="AO243" s="23">
        <f t="shared" si="249"/>
        <v>7.2837150453508199</v>
      </c>
      <c r="AP243" s="23">
        <f t="shared" si="250"/>
        <v>-6.5802413456792594</v>
      </c>
      <c r="AQ243" s="23">
        <f t="shared" si="251"/>
        <v>-1.9099010961808287</v>
      </c>
      <c r="AR243" s="44">
        <f t="shared" si="252"/>
        <v>0.27378067184962068</v>
      </c>
      <c r="AS243" s="25"/>
      <c r="AT243" s="20">
        <f t="shared" si="253"/>
        <v>0</v>
      </c>
      <c r="AU243" s="20">
        <f t="shared" si="254"/>
        <v>0</v>
      </c>
      <c r="AV243" s="20">
        <f t="shared" si="255"/>
        <v>0</v>
      </c>
      <c r="AX243" s="18"/>
      <c r="AY243" s="18"/>
      <c r="AZ243" s="18"/>
      <c r="BA243" s="125"/>
      <c r="BB243" s="125"/>
      <c r="BC243" s="126"/>
      <c r="BD243" s="122"/>
      <c r="BE243" s="30" t="s">
        <v>120</v>
      </c>
    </row>
    <row r="244" spans="1:57" x14ac:dyDescent="0.4">
      <c r="A244" s="44">
        <v>2360</v>
      </c>
      <c r="B244" s="44">
        <v>43.27</v>
      </c>
      <c r="C244" s="20">
        <v>195.99</v>
      </c>
      <c r="D244" s="24">
        <f t="shared" si="218"/>
        <v>1830.9860958626798</v>
      </c>
      <c r="E244" s="24">
        <f t="shared" si="219"/>
        <v>-1725.4460958626798</v>
      </c>
      <c r="F244" s="24">
        <f t="shared" si="220"/>
        <v>-1331.7228051657899</v>
      </c>
      <c r="G244" s="24">
        <f t="shared" si="221"/>
        <v>-283.94295877631555</v>
      </c>
      <c r="H244" s="20">
        <f t="shared" si="222"/>
        <v>6504012.667194834</v>
      </c>
      <c r="I244" s="20">
        <f t="shared" si="223"/>
        <v>2213437.3870412246</v>
      </c>
      <c r="J244" s="21">
        <f t="shared" si="224"/>
        <v>1361.6567973014671</v>
      </c>
      <c r="K244" s="21">
        <f t="shared" si="225"/>
        <v>192.03607698623151</v>
      </c>
      <c r="L244" s="21">
        <f t="shared" si="226"/>
        <v>1202.6738704312222</v>
      </c>
      <c r="M244" s="25"/>
      <c r="N244" s="20">
        <f t="shared" si="227"/>
        <v>10</v>
      </c>
      <c r="O244" s="20">
        <f t="shared" si="228"/>
        <v>1.9198621771938766E-3</v>
      </c>
      <c r="P244" s="20">
        <f t="shared" si="229"/>
        <v>-6.9813170079759297E-4</v>
      </c>
      <c r="Q244" s="22">
        <f t="shared" si="230"/>
        <v>1.978481761566897E-3</v>
      </c>
      <c r="R244" s="21">
        <f t="shared" si="231"/>
        <v>1.0000003261993011</v>
      </c>
      <c r="S244" s="20">
        <f t="shared" si="232"/>
        <v>7.2878929038141251</v>
      </c>
      <c r="T244" s="20">
        <f t="shared" si="233"/>
        <v>-6.5817932747719912</v>
      </c>
      <c r="U244" s="20">
        <f t="shared" si="234"/>
        <v>-1.8885395655873418</v>
      </c>
      <c r="V244" s="25"/>
      <c r="W244" s="44">
        <v>2360</v>
      </c>
      <c r="X244" s="44">
        <v>43.27</v>
      </c>
      <c r="Y244" s="20">
        <v>195.99</v>
      </c>
      <c r="Z244" s="20">
        <f t="shared" si="235"/>
        <v>1830.9860958626798</v>
      </c>
      <c r="AA244" s="20">
        <f t="shared" si="236"/>
        <v>-1725.4460958626798</v>
      </c>
      <c r="AB244" s="20">
        <f t="shared" si="237"/>
        <v>-1331.7228051657899</v>
      </c>
      <c r="AC244" s="20">
        <f t="shared" si="238"/>
        <v>-283.94295877631555</v>
      </c>
      <c r="AD244" s="20">
        <f t="shared" si="239"/>
        <v>6504012.667194834</v>
      </c>
      <c r="AE244" s="20">
        <f t="shared" si="240"/>
        <v>2213437.3870412246</v>
      </c>
      <c r="AF244" s="21">
        <f t="shared" si="241"/>
        <v>1361.6567973014671</v>
      </c>
      <c r="AG244" s="21">
        <f t="shared" si="242"/>
        <v>192.03607698623151</v>
      </c>
      <c r="AH244" s="21">
        <f t="shared" si="243"/>
        <v>1202.6738704312222</v>
      </c>
      <c r="AI244" s="25"/>
      <c r="AJ244" s="20">
        <f t="shared" si="244"/>
        <v>10</v>
      </c>
      <c r="AK244" s="20">
        <f t="shared" si="245"/>
        <v>1.9198621771938766E-3</v>
      </c>
      <c r="AL244" s="20">
        <f t="shared" si="246"/>
        <v>-6.9813170079759297E-4</v>
      </c>
      <c r="AM244" s="23">
        <f t="shared" si="247"/>
        <v>1.978481761566897E-3</v>
      </c>
      <c r="AN244" s="44">
        <f t="shared" si="248"/>
        <v>1.0000003261993011</v>
      </c>
      <c r="AO244" s="23">
        <f t="shared" si="249"/>
        <v>7.2878929038141251</v>
      </c>
      <c r="AP244" s="23">
        <f t="shared" si="250"/>
        <v>-6.5817932747719912</v>
      </c>
      <c r="AQ244" s="23">
        <f t="shared" si="251"/>
        <v>-1.8885395655873418</v>
      </c>
      <c r="AR244" s="44">
        <f t="shared" si="252"/>
        <v>0.11343635264578115</v>
      </c>
      <c r="AS244" s="25"/>
      <c r="AT244" s="20">
        <f t="shared" si="253"/>
        <v>0</v>
      </c>
      <c r="AU244" s="20">
        <f t="shared" si="254"/>
        <v>0</v>
      </c>
      <c r="AV244" s="20">
        <f t="shared" si="255"/>
        <v>0</v>
      </c>
      <c r="AX244" s="18"/>
      <c r="AY244" s="18"/>
      <c r="AZ244" s="18"/>
      <c r="BA244" s="125"/>
      <c r="BB244" s="125"/>
      <c r="BC244" s="126"/>
      <c r="BD244" s="122"/>
      <c r="BE244" s="30" t="s">
        <v>120</v>
      </c>
    </row>
    <row r="245" spans="1:57" x14ac:dyDescent="0.4">
      <c r="A245" s="44">
        <v>2370</v>
      </c>
      <c r="B245" s="44">
        <v>43.16</v>
      </c>
      <c r="C245" s="20">
        <v>195.91</v>
      </c>
      <c r="D245" s="24">
        <f t="shared" si="218"/>
        <v>1838.2739891828501</v>
      </c>
      <c r="E245" s="24">
        <f t="shared" si="219"/>
        <v>-1732.7339891828501</v>
      </c>
      <c r="F245" s="24">
        <f t="shared" si="220"/>
        <v>-1338.3065696649578</v>
      </c>
      <c r="G245" s="24">
        <f t="shared" si="221"/>
        <v>-285.82461167746914</v>
      </c>
      <c r="H245" s="20">
        <f t="shared" si="222"/>
        <v>6504006.0834303349</v>
      </c>
      <c r="I245" s="20">
        <f t="shared" si="223"/>
        <v>2213435.5053883237</v>
      </c>
      <c r="J245" s="21">
        <f t="shared" si="224"/>
        <v>1368.4882838552044</v>
      </c>
      <c r="K245" s="21">
        <f t="shared" si="225"/>
        <v>192.05564569451931</v>
      </c>
      <c r="L245" s="21">
        <f t="shared" si="226"/>
        <v>1208.9268298112063</v>
      </c>
      <c r="M245" s="25"/>
      <c r="N245" s="20">
        <f t="shared" si="227"/>
        <v>10</v>
      </c>
      <c r="O245" s="20">
        <f t="shared" si="228"/>
        <v>-1.9198621771938766E-3</v>
      </c>
      <c r="P245" s="20">
        <f t="shared" si="229"/>
        <v>-1.3962634015956819E-3</v>
      </c>
      <c r="Q245" s="22">
        <f t="shared" si="230"/>
        <v>2.1447489191410707E-3</v>
      </c>
      <c r="R245" s="21">
        <f t="shared" si="231"/>
        <v>1.0000003833291702</v>
      </c>
      <c r="S245" s="20">
        <f t="shared" si="232"/>
        <v>7.2878933201703564</v>
      </c>
      <c r="T245" s="20">
        <f t="shared" si="233"/>
        <v>-6.5837644991678639</v>
      </c>
      <c r="U245" s="20">
        <f t="shared" si="234"/>
        <v>-1.8816529011535925</v>
      </c>
      <c r="V245" s="25"/>
      <c r="W245" s="44">
        <v>2370</v>
      </c>
      <c r="X245" s="44">
        <v>43.16</v>
      </c>
      <c r="Y245" s="20">
        <v>195.91</v>
      </c>
      <c r="Z245" s="20">
        <f t="shared" si="235"/>
        <v>1838.2739891828501</v>
      </c>
      <c r="AA245" s="20">
        <f t="shared" si="236"/>
        <v>-1732.7339891828501</v>
      </c>
      <c r="AB245" s="20">
        <f t="shared" si="237"/>
        <v>-1338.3065696649578</v>
      </c>
      <c r="AC245" s="20">
        <f t="shared" si="238"/>
        <v>-285.82461167746914</v>
      </c>
      <c r="AD245" s="20">
        <f t="shared" si="239"/>
        <v>6504006.0834303349</v>
      </c>
      <c r="AE245" s="20">
        <f t="shared" si="240"/>
        <v>2213435.5053883237</v>
      </c>
      <c r="AF245" s="21">
        <f t="shared" si="241"/>
        <v>1368.4882838552044</v>
      </c>
      <c r="AG245" s="21">
        <f t="shared" si="242"/>
        <v>192.05564569451931</v>
      </c>
      <c r="AH245" s="21">
        <f t="shared" si="243"/>
        <v>1208.9268298112063</v>
      </c>
      <c r="AI245" s="25"/>
      <c r="AJ245" s="20">
        <f t="shared" si="244"/>
        <v>10</v>
      </c>
      <c r="AK245" s="20">
        <f t="shared" si="245"/>
        <v>-1.9198621771938766E-3</v>
      </c>
      <c r="AL245" s="20">
        <f t="shared" si="246"/>
        <v>-1.3962634015956819E-3</v>
      </c>
      <c r="AM245" s="23">
        <f t="shared" si="247"/>
        <v>2.1447489191410707E-3</v>
      </c>
      <c r="AN245" s="44">
        <f t="shared" si="248"/>
        <v>1.0000003833291702</v>
      </c>
      <c r="AO245" s="23">
        <f t="shared" si="249"/>
        <v>7.2878933201703564</v>
      </c>
      <c r="AP245" s="23">
        <f t="shared" si="250"/>
        <v>-6.5837644991678639</v>
      </c>
      <c r="AQ245" s="23">
        <f t="shared" si="251"/>
        <v>-1.8816529011535925</v>
      </c>
      <c r="AR245" s="44">
        <f t="shared" si="252"/>
        <v>0.12317391528405439</v>
      </c>
      <c r="AS245" s="25"/>
      <c r="AT245" s="20">
        <f t="shared" si="253"/>
        <v>0</v>
      </c>
      <c r="AU245" s="20">
        <f t="shared" si="254"/>
        <v>0</v>
      </c>
      <c r="AV245" s="20">
        <f t="shared" si="255"/>
        <v>0</v>
      </c>
      <c r="AX245" s="18"/>
      <c r="AY245" s="18"/>
      <c r="AZ245" s="18"/>
      <c r="BA245" s="125"/>
      <c r="BB245" s="125"/>
      <c r="BC245" s="126"/>
      <c r="BD245" s="122"/>
      <c r="BE245" s="30" t="s">
        <v>120</v>
      </c>
    </row>
    <row r="246" spans="1:57" x14ac:dyDescent="0.4">
      <c r="A246" s="44">
        <v>2380</v>
      </c>
      <c r="B246" s="44">
        <v>43.06</v>
      </c>
      <c r="C246" s="20">
        <v>195.64</v>
      </c>
      <c r="D246" s="24">
        <f t="shared" si="218"/>
        <v>1845.5744246831318</v>
      </c>
      <c r="E246" s="24">
        <f t="shared" si="219"/>
        <v>-1740.0344246831319</v>
      </c>
      <c r="F246" s="24">
        <f t="shared" si="220"/>
        <v>-1344.8831727848203</v>
      </c>
      <c r="G246" s="24">
        <f t="shared" si="221"/>
        <v>-287.68251939796556</v>
      </c>
      <c r="H246" s="20">
        <f t="shared" si="222"/>
        <v>6503999.5068272147</v>
      </c>
      <c r="I246" s="20">
        <f t="shared" si="223"/>
        <v>2213433.6474806033</v>
      </c>
      <c r="J246" s="21">
        <f t="shared" si="224"/>
        <v>1375.307958388566</v>
      </c>
      <c r="K246" s="21">
        <f t="shared" si="225"/>
        <v>192.07411506401823</v>
      </c>
      <c r="L246" s="21">
        <f t="shared" si="226"/>
        <v>1215.1590401484518</v>
      </c>
      <c r="M246" s="25"/>
      <c r="N246" s="20">
        <f t="shared" si="227"/>
        <v>10</v>
      </c>
      <c r="O246" s="20">
        <f t="shared" si="228"/>
        <v>-1.7453292519942303E-3</v>
      </c>
      <c r="P246" s="20">
        <f t="shared" si="229"/>
        <v>-4.7123889803848684E-3</v>
      </c>
      <c r="Q246" s="22">
        <f t="shared" si="230"/>
        <v>3.6629858389156666E-3</v>
      </c>
      <c r="R246" s="21">
        <f t="shared" si="231"/>
        <v>1.0000011181236048</v>
      </c>
      <c r="S246" s="20">
        <f t="shared" si="232"/>
        <v>7.3004355002817531</v>
      </c>
      <c r="T246" s="20">
        <f t="shared" si="233"/>
        <v>-6.5766031198624955</v>
      </c>
      <c r="U246" s="20">
        <f t="shared" si="234"/>
        <v>-1.8579077204964471</v>
      </c>
      <c r="V246" s="25"/>
      <c r="W246" s="44">
        <v>2380</v>
      </c>
      <c r="X246" s="44">
        <v>43.06</v>
      </c>
      <c r="Y246" s="20">
        <v>195.64</v>
      </c>
      <c r="Z246" s="20">
        <f t="shared" si="235"/>
        <v>1845.5744246831318</v>
      </c>
      <c r="AA246" s="20">
        <f t="shared" si="236"/>
        <v>-1740.0344246831319</v>
      </c>
      <c r="AB246" s="20">
        <f t="shared" si="237"/>
        <v>-1344.8831727848203</v>
      </c>
      <c r="AC246" s="20">
        <f t="shared" si="238"/>
        <v>-287.68251939796556</v>
      </c>
      <c r="AD246" s="20">
        <f t="shared" si="239"/>
        <v>6503999.5068272147</v>
      </c>
      <c r="AE246" s="20">
        <f t="shared" si="240"/>
        <v>2213433.6474806033</v>
      </c>
      <c r="AF246" s="21">
        <f t="shared" si="241"/>
        <v>1375.307958388566</v>
      </c>
      <c r="AG246" s="21">
        <f t="shared" si="242"/>
        <v>192.07411506401823</v>
      </c>
      <c r="AH246" s="21">
        <f t="shared" si="243"/>
        <v>1215.1590401484518</v>
      </c>
      <c r="AI246" s="25"/>
      <c r="AJ246" s="20">
        <f t="shared" si="244"/>
        <v>10</v>
      </c>
      <c r="AK246" s="20">
        <f t="shared" si="245"/>
        <v>-1.7453292519942303E-3</v>
      </c>
      <c r="AL246" s="20">
        <f t="shared" si="246"/>
        <v>-4.7123889803848684E-3</v>
      </c>
      <c r="AM246" s="23">
        <f t="shared" si="247"/>
        <v>3.6629858389156666E-3</v>
      </c>
      <c r="AN246" s="44">
        <f t="shared" si="248"/>
        <v>1.0000011181236048</v>
      </c>
      <c r="AO246" s="23">
        <f t="shared" si="249"/>
        <v>7.3004355002817531</v>
      </c>
      <c r="AP246" s="23">
        <f t="shared" si="250"/>
        <v>-6.5766031198624955</v>
      </c>
      <c r="AQ246" s="23">
        <f t="shared" si="251"/>
        <v>-1.8579077204964471</v>
      </c>
      <c r="AR246" s="44">
        <f t="shared" si="252"/>
        <v>0.22976542303410075</v>
      </c>
      <c r="AS246" s="25"/>
      <c r="AT246" s="20">
        <f t="shared" si="253"/>
        <v>0</v>
      </c>
      <c r="AU246" s="20">
        <f t="shared" si="254"/>
        <v>0</v>
      </c>
      <c r="AV246" s="20">
        <f t="shared" si="255"/>
        <v>0</v>
      </c>
      <c r="AX246" s="18"/>
      <c r="AY246" s="18"/>
      <c r="AZ246" s="18"/>
      <c r="BA246" s="125"/>
      <c r="BB246" s="125"/>
      <c r="BC246" s="126"/>
      <c r="BD246" s="122"/>
      <c r="BE246" s="30" t="s">
        <v>120</v>
      </c>
    </row>
    <row r="247" spans="1:57" x14ac:dyDescent="0.4">
      <c r="A247" s="44">
        <v>2390</v>
      </c>
      <c r="B247" s="44">
        <v>43.25</v>
      </c>
      <c r="C247" s="20">
        <v>195.32</v>
      </c>
      <c r="D247" s="24">
        <f t="shared" si="218"/>
        <v>1852.8694906574704</v>
      </c>
      <c r="E247" s="24">
        <f t="shared" si="219"/>
        <v>-1747.3294906574704</v>
      </c>
      <c r="F247" s="24">
        <f t="shared" si="220"/>
        <v>-1351.4747839957433</v>
      </c>
      <c r="G247" s="24">
        <f t="shared" si="221"/>
        <v>-289.50802229590511</v>
      </c>
      <c r="H247" s="20">
        <f t="shared" si="222"/>
        <v>6503992.9152160035</v>
      </c>
      <c r="I247" s="20">
        <f t="shared" si="223"/>
        <v>2213431.8219777052</v>
      </c>
      <c r="J247" s="21">
        <f t="shared" si="224"/>
        <v>1382.1356614855242</v>
      </c>
      <c r="K247" s="21">
        <f t="shared" si="225"/>
        <v>192.09095831528666</v>
      </c>
      <c r="L247" s="21">
        <f t="shared" si="226"/>
        <v>1221.3819179320228</v>
      </c>
      <c r="M247" s="25"/>
      <c r="N247" s="20">
        <f t="shared" si="227"/>
        <v>10</v>
      </c>
      <c r="O247" s="20">
        <f t="shared" si="228"/>
        <v>3.3161255787891863E-3</v>
      </c>
      <c r="P247" s="20">
        <f t="shared" si="229"/>
        <v>-5.5850536063817352E-3</v>
      </c>
      <c r="Q247" s="22">
        <f t="shared" si="230"/>
        <v>5.0585833511325173E-3</v>
      </c>
      <c r="R247" s="21">
        <f t="shared" si="231"/>
        <v>1.0000021324442503</v>
      </c>
      <c r="S247" s="20">
        <f t="shared" si="232"/>
        <v>7.2950659743384332</v>
      </c>
      <c r="T247" s="20">
        <f t="shared" si="233"/>
        <v>-6.591611210923066</v>
      </c>
      <c r="U247" s="20">
        <f t="shared" si="234"/>
        <v>-1.825502897939526</v>
      </c>
      <c r="V247" s="25"/>
      <c r="W247" s="44">
        <v>2390</v>
      </c>
      <c r="X247" s="44">
        <v>43.25</v>
      </c>
      <c r="Y247" s="20">
        <v>195.32</v>
      </c>
      <c r="Z247" s="20">
        <f t="shared" si="235"/>
        <v>1852.8694906574704</v>
      </c>
      <c r="AA247" s="20">
        <f t="shared" si="236"/>
        <v>-1747.3294906574704</v>
      </c>
      <c r="AB247" s="20">
        <f t="shared" si="237"/>
        <v>-1351.4747839957433</v>
      </c>
      <c r="AC247" s="20">
        <f t="shared" si="238"/>
        <v>-289.50802229590511</v>
      </c>
      <c r="AD247" s="20">
        <f t="shared" si="239"/>
        <v>6503992.9152160035</v>
      </c>
      <c r="AE247" s="20">
        <f t="shared" si="240"/>
        <v>2213431.8219777052</v>
      </c>
      <c r="AF247" s="21">
        <f t="shared" si="241"/>
        <v>1382.1356614855242</v>
      </c>
      <c r="AG247" s="21">
        <f t="shared" si="242"/>
        <v>192.09095831528666</v>
      </c>
      <c r="AH247" s="21">
        <f t="shared" si="243"/>
        <v>1221.3819179320228</v>
      </c>
      <c r="AI247" s="25"/>
      <c r="AJ247" s="20">
        <f t="shared" si="244"/>
        <v>10</v>
      </c>
      <c r="AK247" s="20">
        <f t="shared" si="245"/>
        <v>3.3161255787891863E-3</v>
      </c>
      <c r="AL247" s="20">
        <f t="shared" si="246"/>
        <v>-5.5850536063817352E-3</v>
      </c>
      <c r="AM247" s="23">
        <f t="shared" si="247"/>
        <v>5.0585833511325173E-3</v>
      </c>
      <c r="AN247" s="44">
        <f t="shared" si="248"/>
        <v>1.0000021324442503</v>
      </c>
      <c r="AO247" s="23">
        <f t="shared" si="249"/>
        <v>7.2950659743384332</v>
      </c>
      <c r="AP247" s="23">
        <f t="shared" si="250"/>
        <v>-6.591611210923066</v>
      </c>
      <c r="AQ247" s="23">
        <f t="shared" si="251"/>
        <v>-1.825502897939526</v>
      </c>
      <c r="AR247" s="44">
        <f t="shared" si="252"/>
        <v>0.30206168985904763</v>
      </c>
      <c r="AS247" s="25"/>
      <c r="AT247" s="20">
        <f t="shared" si="253"/>
        <v>0</v>
      </c>
      <c r="AU247" s="20">
        <f t="shared" si="254"/>
        <v>0</v>
      </c>
      <c r="AV247" s="20">
        <f t="shared" si="255"/>
        <v>0</v>
      </c>
      <c r="AX247" s="18"/>
      <c r="AY247" s="18"/>
      <c r="AZ247" s="18"/>
      <c r="BA247" s="125"/>
      <c r="BB247" s="125"/>
      <c r="BC247" s="126"/>
      <c r="BD247" s="122"/>
      <c r="BE247" s="30" t="s">
        <v>120</v>
      </c>
    </row>
    <row r="248" spans="1:57" x14ac:dyDescent="0.4">
      <c r="A248" s="44">
        <v>2400</v>
      </c>
      <c r="B248" s="44">
        <v>43.57</v>
      </c>
      <c r="C248" s="20">
        <v>195.13</v>
      </c>
      <c r="D248" s="24">
        <f t="shared" si="218"/>
        <v>1860.134031764763</v>
      </c>
      <c r="E248" s="24">
        <f t="shared" si="219"/>
        <v>-1754.594031764763</v>
      </c>
      <c r="F248" s="24">
        <f t="shared" si="220"/>
        <v>-1358.1057226088674</v>
      </c>
      <c r="G248" s="24">
        <f t="shared" si="221"/>
        <v>-291.31268082103549</v>
      </c>
      <c r="H248" s="20">
        <f t="shared" si="222"/>
        <v>6503986.2842773907</v>
      </c>
      <c r="I248" s="20">
        <f t="shared" si="223"/>
        <v>2213430.0173191801</v>
      </c>
      <c r="J248" s="21">
        <f t="shared" si="224"/>
        <v>1388.9975636372053</v>
      </c>
      <c r="K248" s="21">
        <f t="shared" si="225"/>
        <v>192.10645501066875</v>
      </c>
      <c r="L248" s="21">
        <f t="shared" si="226"/>
        <v>1227.6215237489382</v>
      </c>
      <c r="M248" s="25"/>
      <c r="N248" s="20">
        <f t="shared" si="227"/>
        <v>10</v>
      </c>
      <c r="O248" s="20">
        <f t="shared" si="228"/>
        <v>5.5850536063818592E-3</v>
      </c>
      <c r="P248" s="20">
        <f t="shared" si="229"/>
        <v>-3.3161255787891863E-3</v>
      </c>
      <c r="Q248" s="22">
        <f t="shared" si="230"/>
        <v>6.0320889744576167E-3</v>
      </c>
      <c r="R248" s="21">
        <f t="shared" si="231"/>
        <v>1.000003032185816</v>
      </c>
      <c r="S248" s="20">
        <f t="shared" si="232"/>
        <v>7.2645411072926445</v>
      </c>
      <c r="T248" s="20">
        <f t="shared" si="233"/>
        <v>-6.6309386131240187</v>
      </c>
      <c r="U248" s="20">
        <f t="shared" si="234"/>
        <v>-1.8046585251303779</v>
      </c>
      <c r="V248" s="25"/>
      <c r="W248" s="44">
        <v>2400</v>
      </c>
      <c r="X248" s="44">
        <v>43.57</v>
      </c>
      <c r="Y248" s="20">
        <v>195.13</v>
      </c>
      <c r="Z248" s="20">
        <f t="shared" si="235"/>
        <v>1860.134031764763</v>
      </c>
      <c r="AA248" s="20">
        <f t="shared" si="236"/>
        <v>-1754.594031764763</v>
      </c>
      <c r="AB248" s="20">
        <f t="shared" si="237"/>
        <v>-1358.1057226088674</v>
      </c>
      <c r="AC248" s="20">
        <f t="shared" si="238"/>
        <v>-291.31268082103549</v>
      </c>
      <c r="AD248" s="20">
        <f t="shared" si="239"/>
        <v>6503986.2842773907</v>
      </c>
      <c r="AE248" s="20">
        <f t="shared" si="240"/>
        <v>2213430.0173191801</v>
      </c>
      <c r="AF248" s="21">
        <f t="shared" si="241"/>
        <v>1388.9975636372053</v>
      </c>
      <c r="AG248" s="21">
        <f t="shared" si="242"/>
        <v>192.10645501066875</v>
      </c>
      <c r="AH248" s="21">
        <f t="shared" si="243"/>
        <v>1227.6215237489382</v>
      </c>
      <c r="AI248" s="25"/>
      <c r="AJ248" s="20">
        <f t="shared" si="244"/>
        <v>10</v>
      </c>
      <c r="AK248" s="20">
        <f t="shared" si="245"/>
        <v>5.5850536063818592E-3</v>
      </c>
      <c r="AL248" s="20">
        <f t="shared" si="246"/>
        <v>-3.3161255787891863E-3</v>
      </c>
      <c r="AM248" s="23">
        <f t="shared" si="247"/>
        <v>6.0320889744576167E-3</v>
      </c>
      <c r="AN248" s="44">
        <f t="shared" si="248"/>
        <v>1.000003032185816</v>
      </c>
      <c r="AO248" s="23">
        <f t="shared" si="249"/>
        <v>7.2645411072926445</v>
      </c>
      <c r="AP248" s="23">
        <f t="shared" si="250"/>
        <v>-6.6309386131240187</v>
      </c>
      <c r="AQ248" s="23">
        <f t="shared" si="251"/>
        <v>-1.8046585251303779</v>
      </c>
      <c r="AR248" s="44">
        <f t="shared" si="252"/>
        <v>0.33503223990670583</v>
      </c>
      <c r="AS248" s="25"/>
      <c r="AT248" s="20">
        <f t="shared" si="253"/>
        <v>0</v>
      </c>
      <c r="AU248" s="20">
        <f t="shared" si="254"/>
        <v>0</v>
      </c>
      <c r="AV248" s="20">
        <f t="shared" si="255"/>
        <v>0</v>
      </c>
      <c r="AX248" s="18"/>
      <c r="AY248" s="18"/>
      <c r="AZ248" s="18"/>
      <c r="BA248" s="125"/>
      <c r="BB248" s="125"/>
      <c r="BC248" s="126"/>
      <c r="BD248" s="122"/>
      <c r="BE248" s="30" t="s">
        <v>120</v>
      </c>
    </row>
    <row r="249" spans="1:57" x14ac:dyDescent="0.4">
      <c r="A249" s="44">
        <v>2410</v>
      </c>
      <c r="B249" s="44">
        <v>43.85</v>
      </c>
      <c r="C249" s="20">
        <v>195.14</v>
      </c>
      <c r="D249" s="24">
        <f t="shared" si="218"/>
        <v>1867.3624901123053</v>
      </c>
      <c r="E249" s="24">
        <f t="shared" si="219"/>
        <v>-1761.8224901123053</v>
      </c>
      <c r="F249" s="24">
        <f t="shared" si="220"/>
        <v>-1364.7761134205507</v>
      </c>
      <c r="G249" s="24">
        <f t="shared" si="221"/>
        <v>-293.11686407101098</v>
      </c>
      <c r="H249" s="20">
        <f t="shared" si="222"/>
        <v>6503979.6138865789</v>
      </c>
      <c r="I249" s="20">
        <f t="shared" si="223"/>
        <v>2213428.2131359302</v>
      </c>
      <c r="J249" s="21">
        <f t="shared" si="224"/>
        <v>1395.8980391726782</v>
      </c>
      <c r="K249" s="21">
        <f t="shared" si="225"/>
        <v>192.12144022374417</v>
      </c>
      <c r="L249" s="21">
        <f t="shared" si="226"/>
        <v>1233.8910462023487</v>
      </c>
      <c r="M249" s="25"/>
      <c r="N249" s="20">
        <f t="shared" si="227"/>
        <v>10</v>
      </c>
      <c r="O249" s="20">
        <f t="shared" si="228"/>
        <v>4.8869219055841422E-3</v>
      </c>
      <c r="P249" s="20">
        <f t="shared" si="229"/>
        <v>1.7453292519927421E-4</v>
      </c>
      <c r="Q249" s="22">
        <f t="shared" si="230"/>
        <v>4.8884098489645478E-3</v>
      </c>
      <c r="R249" s="21">
        <f t="shared" si="231"/>
        <v>1.0000019913839964</v>
      </c>
      <c r="S249" s="20">
        <f t="shared" si="232"/>
        <v>7.2284583475423245</v>
      </c>
      <c r="T249" s="20">
        <f t="shared" si="233"/>
        <v>-6.6703908116832498</v>
      </c>
      <c r="U249" s="20">
        <f t="shared" si="234"/>
        <v>-1.8041832499755195</v>
      </c>
      <c r="V249" s="25"/>
      <c r="W249" s="44">
        <v>2410</v>
      </c>
      <c r="X249" s="44">
        <v>43.85</v>
      </c>
      <c r="Y249" s="20">
        <v>195.14</v>
      </c>
      <c r="Z249" s="20">
        <f t="shared" si="235"/>
        <v>1867.3624901123053</v>
      </c>
      <c r="AA249" s="20">
        <f t="shared" si="236"/>
        <v>-1761.8224901123053</v>
      </c>
      <c r="AB249" s="20">
        <f t="shared" si="237"/>
        <v>-1364.7761134205507</v>
      </c>
      <c r="AC249" s="20">
        <f t="shared" si="238"/>
        <v>-293.11686407101098</v>
      </c>
      <c r="AD249" s="20">
        <f t="shared" si="239"/>
        <v>6503979.6138865789</v>
      </c>
      <c r="AE249" s="20">
        <f t="shared" si="240"/>
        <v>2213428.2131359302</v>
      </c>
      <c r="AF249" s="21">
        <f t="shared" si="241"/>
        <v>1395.8980391726782</v>
      </c>
      <c r="AG249" s="21">
        <f t="shared" si="242"/>
        <v>192.12144022374417</v>
      </c>
      <c r="AH249" s="21">
        <f t="shared" si="243"/>
        <v>1233.8910462023487</v>
      </c>
      <c r="AI249" s="25"/>
      <c r="AJ249" s="20">
        <f t="shared" si="244"/>
        <v>10</v>
      </c>
      <c r="AK249" s="20">
        <f t="shared" si="245"/>
        <v>4.8869219055841422E-3</v>
      </c>
      <c r="AL249" s="20">
        <f t="shared" si="246"/>
        <v>1.7453292519927421E-4</v>
      </c>
      <c r="AM249" s="23">
        <f t="shared" si="247"/>
        <v>4.8884098489645478E-3</v>
      </c>
      <c r="AN249" s="44">
        <f t="shared" si="248"/>
        <v>1.0000019913839964</v>
      </c>
      <c r="AO249" s="23">
        <f t="shared" si="249"/>
        <v>7.2284583475423245</v>
      </c>
      <c r="AP249" s="23">
        <f t="shared" si="250"/>
        <v>-6.6703908116832498</v>
      </c>
      <c r="AQ249" s="23">
        <f t="shared" si="251"/>
        <v>-1.8041832499755195</v>
      </c>
      <c r="AR249" s="44">
        <f t="shared" si="252"/>
        <v>0.28000956341389871</v>
      </c>
      <c r="AS249" s="25"/>
      <c r="AT249" s="20">
        <f t="shared" si="253"/>
        <v>0</v>
      </c>
      <c r="AU249" s="20">
        <f t="shared" si="254"/>
        <v>0</v>
      </c>
      <c r="AV249" s="20">
        <f t="shared" si="255"/>
        <v>0</v>
      </c>
      <c r="AX249" s="18"/>
      <c r="AY249" s="18"/>
      <c r="AZ249" s="18"/>
      <c r="BA249" s="125"/>
      <c r="BB249" s="125"/>
      <c r="BC249" s="126"/>
      <c r="BD249" s="122"/>
      <c r="BE249" s="30" t="s">
        <v>120</v>
      </c>
    </row>
    <row r="250" spans="1:57" x14ac:dyDescent="0.4">
      <c r="A250" s="44">
        <v>2420</v>
      </c>
      <c r="B250" s="44">
        <v>43.74</v>
      </c>
      <c r="C250" s="20">
        <v>195.29</v>
      </c>
      <c r="D250" s="24">
        <f t="shared" si="218"/>
        <v>1874.5806972407966</v>
      </c>
      <c r="E250" s="24">
        <f t="shared" si="219"/>
        <v>-1769.0406972407966</v>
      </c>
      <c r="F250" s="24">
        <f t="shared" si="220"/>
        <v>-1371.4543235490526</v>
      </c>
      <c r="G250" s="24">
        <f t="shared" si="221"/>
        <v>-294.93316174959102</v>
      </c>
      <c r="H250" s="20">
        <f t="shared" si="222"/>
        <v>6503972.9356764508</v>
      </c>
      <c r="I250" s="20">
        <f t="shared" si="223"/>
        <v>2213426.3968382515</v>
      </c>
      <c r="J250" s="21">
        <f t="shared" si="224"/>
        <v>1402.8088007568956</v>
      </c>
      <c r="K250" s="21">
        <f t="shared" si="225"/>
        <v>192.1366946040107</v>
      </c>
      <c r="L250" s="21">
        <f t="shared" si="226"/>
        <v>1240.1743456045619</v>
      </c>
      <c r="M250" s="25"/>
      <c r="N250" s="20">
        <f t="shared" si="227"/>
        <v>10</v>
      </c>
      <c r="O250" s="20">
        <f t="shared" si="228"/>
        <v>-1.9198621771937526E-3</v>
      </c>
      <c r="P250" s="20">
        <f t="shared" si="229"/>
        <v>2.6179938779915934E-3</v>
      </c>
      <c r="Q250" s="22">
        <f t="shared" si="230"/>
        <v>2.6398311091839766E-3</v>
      </c>
      <c r="R250" s="21">
        <f t="shared" si="231"/>
        <v>1.000000580726095</v>
      </c>
      <c r="S250" s="20">
        <f t="shared" si="232"/>
        <v>7.2182071284913407</v>
      </c>
      <c r="T250" s="20">
        <f t="shared" si="233"/>
        <v>-6.6782101285019406</v>
      </c>
      <c r="U250" s="20">
        <f t="shared" si="234"/>
        <v>-1.8162976785800535</v>
      </c>
      <c r="V250" s="25"/>
      <c r="W250" s="44">
        <v>2420</v>
      </c>
      <c r="X250" s="44">
        <v>43.74</v>
      </c>
      <c r="Y250" s="20">
        <v>195.29</v>
      </c>
      <c r="Z250" s="20">
        <f t="shared" si="235"/>
        <v>1874.5806972407966</v>
      </c>
      <c r="AA250" s="20">
        <f t="shared" si="236"/>
        <v>-1769.0406972407966</v>
      </c>
      <c r="AB250" s="20">
        <f t="shared" si="237"/>
        <v>-1371.4543235490526</v>
      </c>
      <c r="AC250" s="20">
        <f t="shared" si="238"/>
        <v>-294.93316174959102</v>
      </c>
      <c r="AD250" s="20">
        <f t="shared" si="239"/>
        <v>6503972.9356764508</v>
      </c>
      <c r="AE250" s="20">
        <f t="shared" si="240"/>
        <v>2213426.3968382515</v>
      </c>
      <c r="AF250" s="21">
        <f t="shared" si="241"/>
        <v>1402.8088007568956</v>
      </c>
      <c r="AG250" s="21">
        <f t="shared" si="242"/>
        <v>192.1366946040107</v>
      </c>
      <c r="AH250" s="21">
        <f t="shared" si="243"/>
        <v>1240.1743456045619</v>
      </c>
      <c r="AI250" s="25"/>
      <c r="AJ250" s="20">
        <f t="shared" si="244"/>
        <v>10</v>
      </c>
      <c r="AK250" s="20">
        <f t="shared" si="245"/>
        <v>-1.9198621771937526E-3</v>
      </c>
      <c r="AL250" s="20">
        <f t="shared" si="246"/>
        <v>2.6179938779915934E-3</v>
      </c>
      <c r="AM250" s="23">
        <f t="shared" si="247"/>
        <v>2.6398311091839766E-3</v>
      </c>
      <c r="AN250" s="44">
        <f t="shared" si="248"/>
        <v>1.000000580726095</v>
      </c>
      <c r="AO250" s="23">
        <f t="shared" si="249"/>
        <v>7.2182071284913407</v>
      </c>
      <c r="AP250" s="23">
        <f t="shared" si="250"/>
        <v>-6.6782101285019406</v>
      </c>
      <c r="AQ250" s="23">
        <f t="shared" si="251"/>
        <v>-1.8162976785800535</v>
      </c>
      <c r="AR250" s="44">
        <f t="shared" si="252"/>
        <v>0.1131971791129298</v>
      </c>
      <c r="AS250" s="25"/>
      <c r="AT250" s="20">
        <f t="shared" si="253"/>
        <v>0</v>
      </c>
      <c r="AU250" s="20">
        <f t="shared" si="254"/>
        <v>0</v>
      </c>
      <c r="AV250" s="20">
        <f t="shared" si="255"/>
        <v>0</v>
      </c>
      <c r="AX250" s="18"/>
      <c r="AY250" s="18"/>
      <c r="AZ250" s="18"/>
      <c r="BA250" s="125"/>
      <c r="BB250" s="125"/>
      <c r="BC250" s="126"/>
      <c r="BD250" s="122"/>
      <c r="BE250" s="30" t="s">
        <v>120</v>
      </c>
    </row>
    <row r="251" spans="1:57" x14ac:dyDescent="0.4">
      <c r="A251" s="44">
        <v>2430</v>
      </c>
      <c r="B251" s="44">
        <v>44.21</v>
      </c>
      <c r="C251" s="20">
        <v>195.13</v>
      </c>
      <c r="D251" s="24">
        <f t="shared" si="218"/>
        <v>1881.7771076559106</v>
      </c>
      <c r="E251" s="24">
        <f t="shared" si="219"/>
        <v>-1776.2371076559107</v>
      </c>
      <c r="F251" s="24">
        <f t="shared" si="220"/>
        <v>-1378.1545316134914</v>
      </c>
      <c r="G251" s="24">
        <f t="shared" si="221"/>
        <v>-296.75478107110308</v>
      </c>
      <c r="H251" s="20">
        <f t="shared" si="222"/>
        <v>6503966.2354683867</v>
      </c>
      <c r="I251" s="20">
        <f t="shared" si="223"/>
        <v>2213424.5752189299</v>
      </c>
      <c r="J251" s="21">
        <f t="shared" si="224"/>
        <v>1409.7422860563415</v>
      </c>
      <c r="K251" s="21">
        <f t="shared" si="225"/>
        <v>192.1518226612512</v>
      </c>
      <c r="L251" s="21">
        <f t="shared" si="226"/>
        <v>1246.4779170894994</v>
      </c>
      <c r="M251" s="25"/>
      <c r="N251" s="20">
        <f t="shared" si="227"/>
        <v>10</v>
      </c>
      <c r="O251" s="20">
        <f t="shared" si="228"/>
        <v>8.2030474843733294E-3</v>
      </c>
      <c r="P251" s="20">
        <f t="shared" si="229"/>
        <v>-2.7925268031908676E-3</v>
      </c>
      <c r="Q251" s="22">
        <f t="shared" si="230"/>
        <v>8.4290879400950036E-3</v>
      </c>
      <c r="R251" s="21">
        <f t="shared" si="231"/>
        <v>1.0000059208356924</v>
      </c>
      <c r="S251" s="20">
        <f t="shared" si="232"/>
        <v>7.1964104151140109</v>
      </c>
      <c r="T251" s="20">
        <f t="shared" si="233"/>
        <v>-6.7002080644389181</v>
      </c>
      <c r="U251" s="20">
        <f t="shared" si="234"/>
        <v>-1.821619321512042</v>
      </c>
      <c r="V251" s="25"/>
      <c r="W251" s="44">
        <v>2430</v>
      </c>
      <c r="X251" s="44">
        <v>44.21</v>
      </c>
      <c r="Y251" s="20">
        <v>195.13</v>
      </c>
      <c r="Z251" s="20">
        <f t="shared" si="235"/>
        <v>1881.7771076559106</v>
      </c>
      <c r="AA251" s="20">
        <f t="shared" si="236"/>
        <v>-1776.2371076559107</v>
      </c>
      <c r="AB251" s="20">
        <f t="shared" si="237"/>
        <v>-1378.1545316134914</v>
      </c>
      <c r="AC251" s="20">
        <f t="shared" si="238"/>
        <v>-296.75478107110308</v>
      </c>
      <c r="AD251" s="20">
        <f t="shared" si="239"/>
        <v>6503966.2354683867</v>
      </c>
      <c r="AE251" s="20">
        <f t="shared" si="240"/>
        <v>2213424.5752189299</v>
      </c>
      <c r="AF251" s="21">
        <f t="shared" si="241"/>
        <v>1409.7422860563415</v>
      </c>
      <c r="AG251" s="21">
        <f t="shared" si="242"/>
        <v>192.1518226612512</v>
      </c>
      <c r="AH251" s="21">
        <f t="shared" si="243"/>
        <v>1246.4779170894994</v>
      </c>
      <c r="AI251" s="25"/>
      <c r="AJ251" s="20">
        <f t="shared" si="244"/>
        <v>10</v>
      </c>
      <c r="AK251" s="20">
        <f t="shared" si="245"/>
        <v>8.2030474843733294E-3</v>
      </c>
      <c r="AL251" s="20">
        <f t="shared" si="246"/>
        <v>-2.7925268031908676E-3</v>
      </c>
      <c r="AM251" s="23">
        <f t="shared" si="247"/>
        <v>8.4290879400950036E-3</v>
      </c>
      <c r="AN251" s="44">
        <f t="shared" si="248"/>
        <v>1.0000059208356924</v>
      </c>
      <c r="AO251" s="23">
        <f t="shared" si="249"/>
        <v>7.1964104151140109</v>
      </c>
      <c r="AP251" s="23">
        <f t="shared" si="250"/>
        <v>-6.7002080644389181</v>
      </c>
      <c r="AQ251" s="23">
        <f t="shared" si="251"/>
        <v>-1.821619321512042</v>
      </c>
      <c r="AR251" s="44">
        <f t="shared" si="252"/>
        <v>0.4684668895196501</v>
      </c>
      <c r="AS251" s="25"/>
      <c r="AT251" s="20">
        <f t="shared" si="253"/>
        <v>0</v>
      </c>
      <c r="AU251" s="20">
        <f t="shared" si="254"/>
        <v>0</v>
      </c>
      <c r="AV251" s="20">
        <f t="shared" si="255"/>
        <v>0</v>
      </c>
      <c r="AX251" s="18"/>
      <c r="AY251" s="18"/>
      <c r="AZ251" s="18"/>
      <c r="BA251" s="125"/>
      <c r="BB251" s="125"/>
      <c r="BC251" s="126"/>
      <c r="BD251" s="122"/>
      <c r="BE251" s="30" t="s">
        <v>120</v>
      </c>
    </row>
    <row r="252" spans="1:57" x14ac:dyDescent="0.4">
      <c r="A252" s="44">
        <v>2440</v>
      </c>
      <c r="B252" s="44">
        <v>44.55</v>
      </c>
      <c r="C252" s="20">
        <v>195.5</v>
      </c>
      <c r="D252" s="24">
        <f t="shared" si="218"/>
        <v>1888.9242779660635</v>
      </c>
      <c r="E252" s="24">
        <f t="shared" si="219"/>
        <v>-1783.3842779660636</v>
      </c>
      <c r="F252" s="24">
        <f t="shared" si="220"/>
        <v>-1384.900245192378</v>
      </c>
      <c r="G252" s="24">
        <f t="shared" si="221"/>
        <v>-298.60216880132162</v>
      </c>
      <c r="H252" s="20">
        <f t="shared" si="222"/>
        <v>6503959.4897548081</v>
      </c>
      <c r="I252" s="20">
        <f t="shared" si="223"/>
        <v>2213422.7278311998</v>
      </c>
      <c r="J252" s="21">
        <f t="shared" si="224"/>
        <v>1416.7257830458093</v>
      </c>
      <c r="K252" s="21">
        <f t="shared" si="225"/>
        <v>192.16743349629584</v>
      </c>
      <c r="L252" s="21">
        <f t="shared" si="226"/>
        <v>1252.8329114347491</v>
      </c>
      <c r="M252" s="25"/>
      <c r="N252" s="20">
        <f t="shared" si="227"/>
        <v>10</v>
      </c>
      <c r="O252" s="20">
        <f t="shared" si="228"/>
        <v>5.9341194567806557E-3</v>
      </c>
      <c r="P252" s="20">
        <f t="shared" si="229"/>
        <v>6.4577182323790989E-3</v>
      </c>
      <c r="Q252" s="22">
        <f t="shared" si="230"/>
        <v>7.4574343651339081E-3</v>
      </c>
      <c r="R252" s="21">
        <f t="shared" si="231"/>
        <v>1.0000046344697164</v>
      </c>
      <c r="S252" s="20">
        <f t="shared" si="232"/>
        <v>7.1471703101527773</v>
      </c>
      <c r="T252" s="20">
        <f t="shared" si="233"/>
        <v>-6.7457135788864848</v>
      </c>
      <c r="U252" s="20">
        <f t="shared" si="234"/>
        <v>-1.8473877302185531</v>
      </c>
      <c r="V252" s="25"/>
      <c r="W252" s="44">
        <v>2440</v>
      </c>
      <c r="X252" s="44">
        <v>44.55</v>
      </c>
      <c r="Y252" s="20">
        <v>195.5</v>
      </c>
      <c r="Z252" s="20">
        <f t="shared" si="235"/>
        <v>1888.9242779660635</v>
      </c>
      <c r="AA252" s="20">
        <f t="shared" si="236"/>
        <v>-1783.3842779660636</v>
      </c>
      <c r="AB252" s="20">
        <f t="shared" si="237"/>
        <v>-1384.900245192378</v>
      </c>
      <c r="AC252" s="20">
        <f t="shared" si="238"/>
        <v>-298.60216880132162</v>
      </c>
      <c r="AD252" s="20">
        <f t="shared" si="239"/>
        <v>6503959.4897548081</v>
      </c>
      <c r="AE252" s="20">
        <f t="shared" si="240"/>
        <v>2213422.7278311998</v>
      </c>
      <c r="AF252" s="21">
        <f t="shared" si="241"/>
        <v>1416.7257830458093</v>
      </c>
      <c r="AG252" s="21">
        <f t="shared" si="242"/>
        <v>192.16743349629584</v>
      </c>
      <c r="AH252" s="21">
        <f t="shared" si="243"/>
        <v>1252.8329114347491</v>
      </c>
      <c r="AI252" s="25"/>
      <c r="AJ252" s="20">
        <f t="shared" si="244"/>
        <v>10</v>
      </c>
      <c r="AK252" s="20">
        <f t="shared" si="245"/>
        <v>5.9341194567806557E-3</v>
      </c>
      <c r="AL252" s="20">
        <f t="shared" si="246"/>
        <v>6.4577182323790989E-3</v>
      </c>
      <c r="AM252" s="23">
        <f t="shared" si="247"/>
        <v>7.4574343651339081E-3</v>
      </c>
      <c r="AN252" s="44">
        <f t="shared" si="248"/>
        <v>1.0000046344697164</v>
      </c>
      <c r="AO252" s="23">
        <f t="shared" si="249"/>
        <v>7.1471703101527773</v>
      </c>
      <c r="AP252" s="23">
        <f t="shared" si="250"/>
        <v>-6.7457135788864848</v>
      </c>
      <c r="AQ252" s="23">
        <f t="shared" si="251"/>
        <v>-1.8473877302185531</v>
      </c>
      <c r="AR252" s="44">
        <f t="shared" si="252"/>
        <v>0.364091002747155</v>
      </c>
      <c r="AS252" s="25"/>
      <c r="AT252" s="20">
        <f t="shared" si="253"/>
        <v>0</v>
      </c>
      <c r="AU252" s="20">
        <f t="shared" si="254"/>
        <v>0</v>
      </c>
      <c r="AV252" s="20">
        <f t="shared" si="255"/>
        <v>0</v>
      </c>
      <c r="AX252" s="18"/>
      <c r="AY252" s="18"/>
      <c r="AZ252" s="18"/>
      <c r="BA252" s="125"/>
      <c r="BB252" s="125"/>
      <c r="BC252" s="126"/>
      <c r="BD252" s="122"/>
      <c r="BE252" s="30" t="s">
        <v>120</v>
      </c>
    </row>
    <row r="253" spans="1:57" x14ac:dyDescent="0.4">
      <c r="A253" s="44">
        <v>2450</v>
      </c>
      <c r="B253" s="44">
        <v>44.97</v>
      </c>
      <c r="C253" s="20">
        <v>195.37</v>
      </c>
      <c r="D253" s="24">
        <f t="shared" si="218"/>
        <v>1896.0248884891075</v>
      </c>
      <c r="E253" s="24">
        <f t="shared" si="219"/>
        <v>-1790.4848884891076</v>
      </c>
      <c r="F253" s="24">
        <f t="shared" si="220"/>
        <v>-1391.6876599198674</v>
      </c>
      <c r="G253" s="24">
        <f t="shared" si="221"/>
        <v>-300.47616518880875</v>
      </c>
      <c r="H253" s="20">
        <f t="shared" si="222"/>
        <v>6503952.7023400804</v>
      </c>
      <c r="I253" s="20">
        <f t="shared" si="223"/>
        <v>2213420.8538348121</v>
      </c>
      <c r="J253" s="21">
        <f t="shared" si="224"/>
        <v>1423.7557615756323</v>
      </c>
      <c r="K253" s="21">
        <f t="shared" si="225"/>
        <v>192.18358372363397</v>
      </c>
      <c r="L253" s="21">
        <f t="shared" si="226"/>
        <v>1259.2369544283604</v>
      </c>
      <c r="M253" s="25"/>
      <c r="N253" s="20">
        <f t="shared" si="227"/>
        <v>10</v>
      </c>
      <c r="O253" s="20">
        <f t="shared" si="228"/>
        <v>7.3303828583762137E-3</v>
      </c>
      <c r="P253" s="20">
        <f t="shared" si="229"/>
        <v>-2.2689280275925493E-3</v>
      </c>
      <c r="Q253" s="22">
        <f t="shared" si="230"/>
        <v>7.5024608905180923E-3</v>
      </c>
      <c r="R253" s="21">
        <f t="shared" si="231"/>
        <v>1.0000046906030198</v>
      </c>
      <c r="S253" s="20">
        <f t="shared" si="232"/>
        <v>7.1006105230440122</v>
      </c>
      <c r="T253" s="20">
        <f t="shared" si="233"/>
        <v>-6.7874147274894101</v>
      </c>
      <c r="U253" s="20">
        <f t="shared" si="234"/>
        <v>-1.873996387487123</v>
      </c>
      <c r="V253" s="25"/>
      <c r="W253" s="44">
        <v>2450</v>
      </c>
      <c r="X253" s="44">
        <v>44.97</v>
      </c>
      <c r="Y253" s="20">
        <v>195.37</v>
      </c>
      <c r="Z253" s="20">
        <f t="shared" si="235"/>
        <v>1896.0248884891075</v>
      </c>
      <c r="AA253" s="20">
        <f t="shared" si="236"/>
        <v>-1790.4848884891076</v>
      </c>
      <c r="AB253" s="20">
        <f t="shared" si="237"/>
        <v>-1391.6876599198674</v>
      </c>
      <c r="AC253" s="20">
        <f t="shared" si="238"/>
        <v>-300.47616518880875</v>
      </c>
      <c r="AD253" s="20">
        <f t="shared" si="239"/>
        <v>6503952.7023400804</v>
      </c>
      <c r="AE253" s="20">
        <f t="shared" si="240"/>
        <v>2213420.8538348121</v>
      </c>
      <c r="AF253" s="21">
        <f t="shared" si="241"/>
        <v>1423.7557615756323</v>
      </c>
      <c r="AG253" s="21">
        <f t="shared" si="242"/>
        <v>192.18358372363397</v>
      </c>
      <c r="AH253" s="21">
        <f t="shared" si="243"/>
        <v>1259.2369544283604</v>
      </c>
      <c r="AI253" s="25"/>
      <c r="AJ253" s="20">
        <f t="shared" si="244"/>
        <v>10</v>
      </c>
      <c r="AK253" s="20">
        <f t="shared" si="245"/>
        <v>7.3303828583762137E-3</v>
      </c>
      <c r="AL253" s="20">
        <f t="shared" si="246"/>
        <v>-2.2689280275925493E-3</v>
      </c>
      <c r="AM253" s="23">
        <f t="shared" si="247"/>
        <v>7.5024608905180923E-3</v>
      </c>
      <c r="AN253" s="44">
        <f t="shared" si="248"/>
        <v>1.0000046906030198</v>
      </c>
      <c r="AO253" s="23">
        <f t="shared" si="249"/>
        <v>7.1006105230440122</v>
      </c>
      <c r="AP253" s="23">
        <f t="shared" si="250"/>
        <v>-6.7874147274894101</v>
      </c>
      <c r="AQ253" s="23">
        <f t="shared" si="251"/>
        <v>-1.873996387487123</v>
      </c>
      <c r="AR253" s="44">
        <f t="shared" si="252"/>
        <v>0.42920668455773031</v>
      </c>
      <c r="AS253" s="25"/>
      <c r="AT253" s="20">
        <f t="shared" si="253"/>
        <v>0</v>
      </c>
      <c r="AU253" s="20">
        <f t="shared" si="254"/>
        <v>0</v>
      </c>
      <c r="AV253" s="20">
        <f t="shared" si="255"/>
        <v>0</v>
      </c>
      <c r="AX253" s="18"/>
      <c r="AY253" s="18"/>
      <c r="AZ253" s="18"/>
      <c r="BA253" s="125"/>
      <c r="BB253" s="125"/>
      <c r="BC253" s="126"/>
      <c r="BD253" s="122"/>
      <c r="BE253" s="30" t="s">
        <v>120</v>
      </c>
    </row>
    <row r="254" spans="1:57" x14ac:dyDescent="0.4">
      <c r="A254" s="44">
        <v>2460</v>
      </c>
      <c r="B254" s="44">
        <v>45.42</v>
      </c>
      <c r="C254" s="20">
        <v>195.3</v>
      </c>
      <c r="D254" s="24">
        <f t="shared" si="218"/>
        <v>1903.0718321082868</v>
      </c>
      <c r="E254" s="24">
        <f t="shared" si="219"/>
        <v>-1797.5318321082868</v>
      </c>
      <c r="F254" s="24">
        <f t="shared" si="220"/>
        <v>-1398.5301250518157</v>
      </c>
      <c r="G254" s="24">
        <f t="shared" si="221"/>
        <v>-302.35252769213548</v>
      </c>
      <c r="H254" s="20">
        <f t="shared" si="222"/>
        <v>6503945.8598749489</v>
      </c>
      <c r="I254" s="20">
        <f t="shared" si="223"/>
        <v>2213418.9774723086</v>
      </c>
      <c r="J254" s="21">
        <f t="shared" si="224"/>
        <v>1430.8401593746489</v>
      </c>
      <c r="K254" s="21">
        <f t="shared" si="225"/>
        <v>192.19920202331738</v>
      </c>
      <c r="L254" s="21">
        <f t="shared" si="226"/>
        <v>1265.6846893883437</v>
      </c>
      <c r="M254" s="25"/>
      <c r="N254" s="20">
        <f t="shared" si="227"/>
        <v>10</v>
      </c>
      <c r="O254" s="20">
        <f t="shared" si="228"/>
        <v>7.8539816339745321E-3</v>
      </c>
      <c r="P254" s="20">
        <f t="shared" si="229"/>
        <v>-1.2217304763959117E-3</v>
      </c>
      <c r="Q254" s="22">
        <f t="shared" si="230"/>
        <v>7.9016710128785306E-3</v>
      </c>
      <c r="R254" s="21">
        <f t="shared" si="231"/>
        <v>1.0000052030662192</v>
      </c>
      <c r="S254" s="20">
        <f t="shared" si="232"/>
        <v>7.0469436191793182</v>
      </c>
      <c r="T254" s="20">
        <f t="shared" si="233"/>
        <v>-6.8424651319481971</v>
      </c>
      <c r="U254" s="20">
        <f t="shared" si="234"/>
        <v>-1.8763625033267477</v>
      </c>
      <c r="V254" s="25"/>
      <c r="W254" s="44">
        <v>2460</v>
      </c>
      <c r="X254" s="44">
        <v>45.42</v>
      </c>
      <c r="Y254" s="20">
        <v>195.3</v>
      </c>
      <c r="Z254" s="20">
        <f t="shared" si="235"/>
        <v>1903.0718321082868</v>
      </c>
      <c r="AA254" s="20">
        <f t="shared" si="236"/>
        <v>-1797.5318321082868</v>
      </c>
      <c r="AB254" s="20">
        <f t="shared" si="237"/>
        <v>-1398.5301250518157</v>
      </c>
      <c r="AC254" s="20">
        <f t="shared" si="238"/>
        <v>-302.35252769213548</v>
      </c>
      <c r="AD254" s="20">
        <f t="shared" si="239"/>
        <v>6503945.8598749489</v>
      </c>
      <c r="AE254" s="20">
        <f t="shared" si="240"/>
        <v>2213418.9774723086</v>
      </c>
      <c r="AF254" s="21">
        <f t="shared" si="241"/>
        <v>1430.8401593746489</v>
      </c>
      <c r="AG254" s="21">
        <f t="shared" si="242"/>
        <v>192.19920202331738</v>
      </c>
      <c r="AH254" s="21">
        <f t="shared" si="243"/>
        <v>1265.6846893883437</v>
      </c>
      <c r="AI254" s="25"/>
      <c r="AJ254" s="20">
        <f t="shared" si="244"/>
        <v>10</v>
      </c>
      <c r="AK254" s="20">
        <f t="shared" si="245"/>
        <v>7.8539816339745321E-3</v>
      </c>
      <c r="AL254" s="20">
        <f t="shared" si="246"/>
        <v>-1.2217304763959117E-3</v>
      </c>
      <c r="AM254" s="23">
        <f t="shared" si="247"/>
        <v>7.9016710128785306E-3</v>
      </c>
      <c r="AN254" s="44">
        <f t="shared" si="248"/>
        <v>1.0000052030662192</v>
      </c>
      <c r="AO254" s="23">
        <f t="shared" si="249"/>
        <v>7.0469436191793182</v>
      </c>
      <c r="AP254" s="23">
        <f t="shared" si="250"/>
        <v>-6.8424651319481971</v>
      </c>
      <c r="AQ254" s="23">
        <f t="shared" si="251"/>
        <v>-1.8763625033267477</v>
      </c>
      <c r="AR254" s="44">
        <f t="shared" si="252"/>
        <v>0.45463807926141786</v>
      </c>
      <c r="AS254" s="25"/>
      <c r="AT254" s="20">
        <f t="shared" si="253"/>
        <v>0</v>
      </c>
      <c r="AU254" s="20">
        <f t="shared" si="254"/>
        <v>0</v>
      </c>
      <c r="AV254" s="20">
        <f t="shared" si="255"/>
        <v>0</v>
      </c>
      <c r="AX254" s="18"/>
      <c r="AY254" s="18"/>
      <c r="AZ254" s="18"/>
      <c r="BA254" s="125"/>
      <c r="BB254" s="125"/>
      <c r="BC254" s="126"/>
      <c r="BD254" s="122"/>
      <c r="BE254" s="30" t="s">
        <v>120</v>
      </c>
    </row>
    <row r="255" spans="1:57" x14ac:dyDescent="0.4">
      <c r="A255" s="44">
        <v>2470</v>
      </c>
      <c r="B255" s="44">
        <v>46.27</v>
      </c>
      <c r="C255" s="20">
        <v>194.96</v>
      </c>
      <c r="D255" s="24">
        <f t="shared" si="218"/>
        <v>1910.0377970261491</v>
      </c>
      <c r="E255" s="24">
        <f t="shared" si="219"/>
        <v>-1804.4977970261491</v>
      </c>
      <c r="F255" s="24">
        <f t="shared" si="220"/>
        <v>-1405.4559620068496</v>
      </c>
      <c r="G255" s="24">
        <f t="shared" si="221"/>
        <v>-304.22499402295546</v>
      </c>
      <c r="H255" s="20">
        <f t="shared" si="222"/>
        <v>6503938.9340379937</v>
      </c>
      <c r="I255" s="20">
        <f t="shared" si="223"/>
        <v>2213417.1050059777</v>
      </c>
      <c r="J255" s="21">
        <f t="shared" si="224"/>
        <v>1438.0053227053322</v>
      </c>
      <c r="K255" s="21">
        <f t="shared" si="225"/>
        <v>192.21381187756603</v>
      </c>
      <c r="L255" s="21">
        <f t="shared" si="226"/>
        <v>1272.1937864587021</v>
      </c>
      <c r="M255" s="25"/>
      <c r="N255" s="20">
        <f t="shared" si="227"/>
        <v>10</v>
      </c>
      <c r="O255" s="20">
        <f t="shared" si="228"/>
        <v>1.4835298641951825E-2</v>
      </c>
      <c r="P255" s="20">
        <f t="shared" si="229"/>
        <v>-5.9341194567807797E-3</v>
      </c>
      <c r="Q255" s="22">
        <f t="shared" si="230"/>
        <v>1.5434083476730587E-2</v>
      </c>
      <c r="R255" s="21">
        <f t="shared" si="231"/>
        <v>1.0000198513839458</v>
      </c>
      <c r="S255" s="20">
        <f t="shared" si="232"/>
        <v>6.9659649178622729</v>
      </c>
      <c r="T255" s="20">
        <f t="shared" si="233"/>
        <v>-6.9258369550339172</v>
      </c>
      <c r="U255" s="20">
        <f t="shared" si="234"/>
        <v>-1.8724663308199938</v>
      </c>
      <c r="V255" s="25"/>
      <c r="W255" s="44">
        <v>2470</v>
      </c>
      <c r="X255" s="44">
        <v>46.27</v>
      </c>
      <c r="Y255" s="20">
        <v>194.96</v>
      </c>
      <c r="Z255" s="20">
        <f t="shared" si="235"/>
        <v>1910.0377970261491</v>
      </c>
      <c r="AA255" s="20">
        <f t="shared" si="236"/>
        <v>-1804.4977970261491</v>
      </c>
      <c r="AB255" s="20">
        <f t="shared" si="237"/>
        <v>-1405.4559620068496</v>
      </c>
      <c r="AC255" s="20">
        <f t="shared" si="238"/>
        <v>-304.22499402295546</v>
      </c>
      <c r="AD255" s="20">
        <f t="shared" si="239"/>
        <v>6503938.9340379937</v>
      </c>
      <c r="AE255" s="20">
        <f t="shared" si="240"/>
        <v>2213417.1050059777</v>
      </c>
      <c r="AF255" s="21">
        <f t="shared" si="241"/>
        <v>1438.0053227053322</v>
      </c>
      <c r="AG255" s="21">
        <f t="shared" si="242"/>
        <v>192.21381187756603</v>
      </c>
      <c r="AH255" s="21">
        <f t="shared" si="243"/>
        <v>1272.1937864587021</v>
      </c>
      <c r="AI255" s="25"/>
      <c r="AJ255" s="20">
        <f t="shared" si="244"/>
        <v>10</v>
      </c>
      <c r="AK255" s="20">
        <f t="shared" si="245"/>
        <v>1.4835298641951825E-2</v>
      </c>
      <c r="AL255" s="20">
        <f t="shared" si="246"/>
        <v>-5.9341194567807797E-3</v>
      </c>
      <c r="AM255" s="23">
        <f t="shared" si="247"/>
        <v>1.5434083476730587E-2</v>
      </c>
      <c r="AN255" s="44">
        <f t="shared" si="248"/>
        <v>1.0000198513839458</v>
      </c>
      <c r="AO255" s="23">
        <f t="shared" si="249"/>
        <v>6.9659649178622729</v>
      </c>
      <c r="AP255" s="23">
        <f t="shared" si="250"/>
        <v>-6.9258369550339172</v>
      </c>
      <c r="AQ255" s="23">
        <f t="shared" si="251"/>
        <v>-1.8724663308199938</v>
      </c>
      <c r="AR255" s="44">
        <f t="shared" si="252"/>
        <v>0.90612248569903253</v>
      </c>
      <c r="AS255" s="25"/>
      <c r="AT255" s="20">
        <f t="shared" si="253"/>
        <v>0</v>
      </c>
      <c r="AU255" s="20">
        <f t="shared" si="254"/>
        <v>0</v>
      </c>
      <c r="AV255" s="20">
        <f t="shared" si="255"/>
        <v>0</v>
      </c>
      <c r="AX255" s="18"/>
      <c r="AY255" s="18"/>
      <c r="AZ255" s="18"/>
      <c r="BA255" s="125"/>
      <c r="BB255" s="125"/>
      <c r="BC255" s="126"/>
      <c r="BD255" s="122"/>
      <c r="BE255" s="30" t="s">
        <v>120</v>
      </c>
    </row>
    <row r="256" spans="1:57" x14ac:dyDescent="0.4">
      <c r="A256" s="44">
        <v>2480</v>
      </c>
      <c r="B256" s="44">
        <v>47.18</v>
      </c>
      <c r="C256" s="20">
        <v>194.66</v>
      </c>
      <c r="D256" s="24">
        <f t="shared" si="218"/>
        <v>1916.8927406464829</v>
      </c>
      <c r="E256" s="24">
        <f t="shared" si="219"/>
        <v>-1811.352740646483</v>
      </c>
      <c r="F256" s="24">
        <f t="shared" si="220"/>
        <v>-1412.4947538832091</v>
      </c>
      <c r="G256" s="24">
        <f t="shared" si="221"/>
        <v>-306.08588996115674</v>
      </c>
      <c r="H256" s="20">
        <f t="shared" si="222"/>
        <v>6503931.8952461174</v>
      </c>
      <c r="I256" s="20">
        <f t="shared" si="223"/>
        <v>2213415.2441100394</v>
      </c>
      <c r="J256" s="21">
        <f t="shared" si="224"/>
        <v>1445.278520486934</v>
      </c>
      <c r="K256" s="21">
        <f t="shared" si="225"/>
        <v>192.22688012122327</v>
      </c>
      <c r="L256" s="21">
        <f t="shared" si="226"/>
        <v>1278.7819747138501</v>
      </c>
      <c r="M256" s="25"/>
      <c r="N256" s="20">
        <f t="shared" si="227"/>
        <v>10</v>
      </c>
      <c r="O256" s="20">
        <f t="shared" si="228"/>
        <v>1.588249619314834E-2</v>
      </c>
      <c r="P256" s="20">
        <f t="shared" si="229"/>
        <v>-5.2359877559831867E-3</v>
      </c>
      <c r="Q256" s="22">
        <f t="shared" si="230"/>
        <v>1.6333561630794691E-2</v>
      </c>
      <c r="R256" s="21">
        <f t="shared" si="231"/>
        <v>1.0000222326960979</v>
      </c>
      <c r="S256" s="20">
        <f t="shared" si="232"/>
        <v>6.854943620333966</v>
      </c>
      <c r="T256" s="20">
        <f t="shared" si="233"/>
        <v>-7.0387918763593955</v>
      </c>
      <c r="U256" s="20">
        <f t="shared" si="234"/>
        <v>-1.8608959382012635</v>
      </c>
      <c r="V256" s="25"/>
      <c r="W256" s="44">
        <v>2480</v>
      </c>
      <c r="X256" s="44">
        <v>47.18</v>
      </c>
      <c r="Y256" s="20">
        <v>194.66</v>
      </c>
      <c r="Z256" s="20">
        <f t="shared" si="235"/>
        <v>1916.8927406464829</v>
      </c>
      <c r="AA256" s="20">
        <f t="shared" si="236"/>
        <v>-1811.352740646483</v>
      </c>
      <c r="AB256" s="20">
        <f t="shared" si="237"/>
        <v>-1412.4947538832091</v>
      </c>
      <c r="AC256" s="20">
        <f t="shared" si="238"/>
        <v>-306.08588996115674</v>
      </c>
      <c r="AD256" s="20">
        <f t="shared" si="239"/>
        <v>6503931.8952461174</v>
      </c>
      <c r="AE256" s="20">
        <f t="shared" si="240"/>
        <v>2213415.2441100394</v>
      </c>
      <c r="AF256" s="21">
        <f t="shared" si="241"/>
        <v>1445.278520486934</v>
      </c>
      <c r="AG256" s="21">
        <f t="shared" si="242"/>
        <v>192.22688012122327</v>
      </c>
      <c r="AH256" s="21">
        <f t="shared" si="243"/>
        <v>1278.7819747138501</v>
      </c>
      <c r="AI256" s="25"/>
      <c r="AJ256" s="20">
        <f t="shared" si="244"/>
        <v>10</v>
      </c>
      <c r="AK256" s="20">
        <f t="shared" si="245"/>
        <v>1.588249619314834E-2</v>
      </c>
      <c r="AL256" s="20">
        <f t="shared" si="246"/>
        <v>-5.2359877559831867E-3</v>
      </c>
      <c r="AM256" s="23">
        <f t="shared" si="247"/>
        <v>1.6333561630794691E-2</v>
      </c>
      <c r="AN256" s="44">
        <f t="shared" si="248"/>
        <v>1.0000222326960979</v>
      </c>
      <c r="AO256" s="23">
        <f t="shared" si="249"/>
        <v>6.854943620333966</v>
      </c>
      <c r="AP256" s="23">
        <f t="shared" si="250"/>
        <v>-7.0387918763593955</v>
      </c>
      <c r="AQ256" s="23">
        <f t="shared" si="251"/>
        <v>-1.8608959382012635</v>
      </c>
      <c r="AR256" s="44">
        <f t="shared" si="252"/>
        <v>0.90758829845076039</v>
      </c>
      <c r="AS256" s="25"/>
      <c r="AT256" s="20">
        <f t="shared" si="253"/>
        <v>0</v>
      </c>
      <c r="AU256" s="20">
        <f t="shared" si="254"/>
        <v>0</v>
      </c>
      <c r="AV256" s="20">
        <f t="shared" si="255"/>
        <v>0</v>
      </c>
      <c r="AX256" s="18"/>
      <c r="AY256" s="18"/>
      <c r="AZ256" s="18"/>
      <c r="BA256" s="125"/>
      <c r="BB256" s="125"/>
      <c r="BC256" s="126"/>
      <c r="BD256" s="122"/>
      <c r="BE256" s="30" t="s">
        <v>120</v>
      </c>
    </row>
    <row r="257" spans="1:57" x14ac:dyDescent="0.4">
      <c r="A257" s="44">
        <v>2490</v>
      </c>
      <c r="B257" s="44">
        <v>47.83</v>
      </c>
      <c r="C257" s="20">
        <v>194.61</v>
      </c>
      <c r="D257" s="24">
        <f t="shared" si="218"/>
        <v>1923.6479633088697</v>
      </c>
      <c r="E257" s="24">
        <f t="shared" si="219"/>
        <v>-1818.1079633088698</v>
      </c>
      <c r="F257" s="24">
        <f t="shared" si="220"/>
        <v>-1419.6288536321454</v>
      </c>
      <c r="G257" s="24">
        <f t="shared" si="221"/>
        <v>-307.94882087807139</v>
      </c>
      <c r="H257" s="20">
        <f t="shared" si="222"/>
        <v>6503924.7611463685</v>
      </c>
      <c r="I257" s="20">
        <f t="shared" si="223"/>
        <v>2213413.3811791227</v>
      </c>
      <c r="J257" s="21">
        <f t="shared" si="224"/>
        <v>1452.6453656502381</v>
      </c>
      <c r="K257" s="21">
        <f t="shared" si="225"/>
        <v>192.23909897505382</v>
      </c>
      <c r="L257" s="21">
        <f t="shared" si="226"/>
        <v>1285.4444810942739</v>
      </c>
      <c r="M257" s="25"/>
      <c r="N257" s="20">
        <f t="shared" si="227"/>
        <v>10</v>
      </c>
      <c r="O257" s="20">
        <f t="shared" si="228"/>
        <v>1.1344640137963118E-2</v>
      </c>
      <c r="P257" s="20">
        <f t="shared" si="229"/>
        <v>-8.7266462599686718E-4</v>
      </c>
      <c r="Q257" s="22">
        <f t="shared" si="230"/>
        <v>1.1362872376786237E-2</v>
      </c>
      <c r="R257" s="21">
        <f t="shared" si="231"/>
        <v>1.0000107597113115</v>
      </c>
      <c r="S257" s="20">
        <f t="shared" si="232"/>
        <v>6.7552226623868172</v>
      </c>
      <c r="T257" s="20">
        <f t="shared" si="233"/>
        <v>-7.1340997489361602</v>
      </c>
      <c r="U257" s="20">
        <f t="shared" si="234"/>
        <v>-1.8629309169146733</v>
      </c>
      <c r="V257" s="25"/>
      <c r="W257" s="44">
        <v>2490</v>
      </c>
      <c r="X257" s="44">
        <v>47.83</v>
      </c>
      <c r="Y257" s="20">
        <v>194.61</v>
      </c>
      <c r="Z257" s="20">
        <f t="shared" si="235"/>
        <v>1923.6479633088697</v>
      </c>
      <c r="AA257" s="20">
        <f t="shared" si="236"/>
        <v>-1818.1079633088698</v>
      </c>
      <c r="AB257" s="20">
        <f t="shared" si="237"/>
        <v>-1419.6288536321454</v>
      </c>
      <c r="AC257" s="20">
        <f t="shared" si="238"/>
        <v>-307.94882087807139</v>
      </c>
      <c r="AD257" s="20">
        <f t="shared" si="239"/>
        <v>6503924.7611463685</v>
      </c>
      <c r="AE257" s="20">
        <f t="shared" si="240"/>
        <v>2213413.3811791227</v>
      </c>
      <c r="AF257" s="21">
        <f t="shared" si="241"/>
        <v>1452.6453656502381</v>
      </c>
      <c r="AG257" s="21">
        <f t="shared" si="242"/>
        <v>192.23909897505382</v>
      </c>
      <c r="AH257" s="21">
        <f t="shared" si="243"/>
        <v>1285.4444810942739</v>
      </c>
      <c r="AI257" s="25"/>
      <c r="AJ257" s="20">
        <f t="shared" si="244"/>
        <v>10</v>
      </c>
      <c r="AK257" s="20">
        <f t="shared" si="245"/>
        <v>1.1344640137963118E-2</v>
      </c>
      <c r="AL257" s="20">
        <f t="shared" si="246"/>
        <v>-8.7266462599686718E-4</v>
      </c>
      <c r="AM257" s="23">
        <f t="shared" si="247"/>
        <v>1.1362872376786237E-2</v>
      </c>
      <c r="AN257" s="44">
        <f t="shared" si="248"/>
        <v>1.0000107597113115</v>
      </c>
      <c r="AO257" s="23">
        <f t="shared" si="249"/>
        <v>6.7552226623868172</v>
      </c>
      <c r="AP257" s="23">
        <f t="shared" si="250"/>
        <v>-7.1340997489361602</v>
      </c>
      <c r="AQ257" s="23">
        <f t="shared" si="251"/>
        <v>-1.8629309169146733</v>
      </c>
      <c r="AR257" s="44">
        <f t="shared" si="252"/>
        <v>0.65007515829660401</v>
      </c>
      <c r="AS257" s="25"/>
      <c r="AT257" s="20">
        <f t="shared" si="253"/>
        <v>0</v>
      </c>
      <c r="AU257" s="20">
        <f t="shared" si="254"/>
        <v>0</v>
      </c>
      <c r="AV257" s="20">
        <f t="shared" si="255"/>
        <v>0</v>
      </c>
      <c r="AX257" s="18"/>
      <c r="AY257" s="18"/>
      <c r="AZ257" s="18"/>
      <c r="BA257" s="125"/>
      <c r="BB257" s="125"/>
      <c r="BC257" s="126"/>
      <c r="BD257" s="122"/>
      <c r="BE257" s="30" t="s">
        <v>120</v>
      </c>
    </row>
    <row r="258" spans="1:57" x14ac:dyDescent="0.4">
      <c r="A258" s="44">
        <v>2500</v>
      </c>
      <c r="B258" s="44">
        <v>48.26</v>
      </c>
      <c r="C258" s="20">
        <v>194.56</v>
      </c>
      <c r="D258" s="24">
        <f t="shared" si="218"/>
        <v>1930.3334152085201</v>
      </c>
      <c r="E258" s="24">
        <f t="shared" si="219"/>
        <v>-1824.7934152085202</v>
      </c>
      <c r="F258" s="24">
        <f t="shared" si="220"/>
        <v>-1426.8258936268628</v>
      </c>
      <c r="G258" s="24">
        <f t="shared" si="221"/>
        <v>-309.82148618143992</v>
      </c>
      <c r="H258" s="20">
        <f t="shared" si="222"/>
        <v>6503917.564106374</v>
      </c>
      <c r="I258" s="20">
        <f t="shared" si="223"/>
        <v>2213411.5085138194</v>
      </c>
      <c r="J258" s="21">
        <f t="shared" si="224"/>
        <v>1460.0758487228572</v>
      </c>
      <c r="K258" s="21">
        <f t="shared" si="225"/>
        <v>192.25104371259673</v>
      </c>
      <c r="L258" s="21">
        <f t="shared" si="226"/>
        <v>1292.1614596432273</v>
      </c>
      <c r="M258" s="25"/>
      <c r="N258" s="20">
        <f t="shared" si="227"/>
        <v>10</v>
      </c>
      <c r="O258" s="20">
        <f t="shared" si="228"/>
        <v>7.5049157835756124E-3</v>
      </c>
      <c r="P258" s="20">
        <f t="shared" si="229"/>
        <v>-8.726646259973632E-4</v>
      </c>
      <c r="Q258" s="22">
        <f t="shared" si="230"/>
        <v>7.5329225529801036E-3</v>
      </c>
      <c r="R258" s="21">
        <f t="shared" si="231"/>
        <v>1.0000047287703491</v>
      </c>
      <c r="S258" s="20">
        <f t="shared" si="232"/>
        <v>6.6854518996504044</v>
      </c>
      <c r="T258" s="20">
        <f t="shared" si="233"/>
        <v>-7.1970399947174952</v>
      </c>
      <c r="U258" s="20">
        <f t="shared" si="234"/>
        <v>-1.8726653033685525</v>
      </c>
      <c r="V258" s="25"/>
      <c r="W258" s="44">
        <v>2500</v>
      </c>
      <c r="X258" s="44">
        <v>48.26</v>
      </c>
      <c r="Y258" s="20">
        <v>194.56</v>
      </c>
      <c r="Z258" s="20">
        <f t="shared" si="235"/>
        <v>1930.3334152085201</v>
      </c>
      <c r="AA258" s="20">
        <f t="shared" si="236"/>
        <v>-1824.7934152085202</v>
      </c>
      <c r="AB258" s="20">
        <f t="shared" si="237"/>
        <v>-1426.8258936268628</v>
      </c>
      <c r="AC258" s="20">
        <f t="shared" si="238"/>
        <v>-309.82148618143992</v>
      </c>
      <c r="AD258" s="20">
        <f t="shared" si="239"/>
        <v>6503917.564106374</v>
      </c>
      <c r="AE258" s="20">
        <f t="shared" si="240"/>
        <v>2213411.5085138194</v>
      </c>
      <c r="AF258" s="21">
        <f t="shared" si="241"/>
        <v>1460.0758487228572</v>
      </c>
      <c r="AG258" s="21">
        <f t="shared" si="242"/>
        <v>192.25104371259673</v>
      </c>
      <c r="AH258" s="21">
        <f t="shared" si="243"/>
        <v>1292.1614596432273</v>
      </c>
      <c r="AI258" s="25"/>
      <c r="AJ258" s="20">
        <f t="shared" si="244"/>
        <v>10</v>
      </c>
      <c r="AK258" s="20">
        <f t="shared" si="245"/>
        <v>7.5049157835756124E-3</v>
      </c>
      <c r="AL258" s="20">
        <f t="shared" si="246"/>
        <v>-8.726646259973632E-4</v>
      </c>
      <c r="AM258" s="23">
        <f t="shared" si="247"/>
        <v>7.5329225529801036E-3</v>
      </c>
      <c r="AN258" s="44">
        <f t="shared" si="248"/>
        <v>1.0000047287703491</v>
      </c>
      <c r="AO258" s="23">
        <f t="shared" si="249"/>
        <v>6.6854518996504044</v>
      </c>
      <c r="AP258" s="23">
        <f t="shared" si="250"/>
        <v>-7.1970399947174952</v>
      </c>
      <c r="AQ258" s="23">
        <f t="shared" si="251"/>
        <v>-1.8726653033685525</v>
      </c>
      <c r="AR258" s="44">
        <f t="shared" si="252"/>
        <v>0.43176135799407211</v>
      </c>
      <c r="AS258" s="25"/>
      <c r="AT258" s="20">
        <f t="shared" si="253"/>
        <v>0</v>
      </c>
      <c r="AU258" s="20">
        <f t="shared" si="254"/>
        <v>0</v>
      </c>
      <c r="AV258" s="20">
        <f t="shared" si="255"/>
        <v>0</v>
      </c>
      <c r="AX258" s="18"/>
      <c r="AY258" s="18"/>
      <c r="AZ258" s="18"/>
      <c r="BA258" s="125"/>
      <c r="BB258" s="125"/>
      <c r="BC258" s="126"/>
      <c r="BD258" s="122"/>
      <c r="BE258" s="30" t="s">
        <v>120</v>
      </c>
    </row>
    <row r="259" spans="1:57" x14ac:dyDescent="0.4">
      <c r="A259" s="44">
        <v>2510</v>
      </c>
      <c r="B259" s="44">
        <v>48.63</v>
      </c>
      <c r="C259" s="20">
        <v>194.63</v>
      </c>
      <c r="D259" s="24">
        <f t="shared" si="218"/>
        <v>1936.9667910314067</v>
      </c>
      <c r="E259" s="24">
        <f t="shared" si="219"/>
        <v>-1831.4267910314068</v>
      </c>
      <c r="F259" s="24">
        <f t="shared" si="220"/>
        <v>-1434.0675960327451</v>
      </c>
      <c r="G259" s="24">
        <f t="shared" si="221"/>
        <v>-311.70714706678041</v>
      </c>
      <c r="H259" s="20">
        <f t="shared" si="222"/>
        <v>6503910.3224039683</v>
      </c>
      <c r="I259" s="20">
        <f t="shared" si="223"/>
        <v>2213409.6228529341</v>
      </c>
      <c r="J259" s="21">
        <f t="shared" si="224"/>
        <v>1467.5527982064727</v>
      </c>
      <c r="K259" s="21">
        <f t="shared" si="225"/>
        <v>192.26299292620507</v>
      </c>
      <c r="L259" s="21">
        <f t="shared" si="226"/>
        <v>1298.9210049831424</v>
      </c>
      <c r="M259" s="25"/>
      <c r="N259" s="20">
        <f t="shared" si="227"/>
        <v>10</v>
      </c>
      <c r="O259" s="20">
        <f t="shared" si="228"/>
        <v>6.4577182323790989E-3</v>
      </c>
      <c r="P259" s="20">
        <f t="shared" si="229"/>
        <v>1.2217304763959117E-3</v>
      </c>
      <c r="Q259" s="22">
        <f t="shared" si="230"/>
        <v>6.5221129997228289E-3</v>
      </c>
      <c r="R259" s="21">
        <f t="shared" si="231"/>
        <v>1.0000035448449109</v>
      </c>
      <c r="S259" s="20">
        <f t="shared" si="232"/>
        <v>6.6333758228865696</v>
      </c>
      <c r="T259" s="20">
        <f t="shared" si="233"/>
        <v>-7.241702405882215</v>
      </c>
      <c r="U259" s="20">
        <f t="shared" si="234"/>
        <v>-1.8856608853405101</v>
      </c>
      <c r="V259" s="25"/>
      <c r="W259" s="44">
        <v>2510</v>
      </c>
      <c r="X259" s="44">
        <v>48.63</v>
      </c>
      <c r="Y259" s="20">
        <v>194.63</v>
      </c>
      <c r="Z259" s="20">
        <f t="shared" si="235"/>
        <v>1936.9667910314067</v>
      </c>
      <c r="AA259" s="20">
        <f t="shared" si="236"/>
        <v>-1831.4267910314068</v>
      </c>
      <c r="AB259" s="20">
        <f t="shared" si="237"/>
        <v>-1434.0675960327451</v>
      </c>
      <c r="AC259" s="20">
        <f t="shared" si="238"/>
        <v>-311.70714706678041</v>
      </c>
      <c r="AD259" s="20">
        <f t="shared" si="239"/>
        <v>6503910.3224039683</v>
      </c>
      <c r="AE259" s="20">
        <f t="shared" si="240"/>
        <v>2213409.6228529341</v>
      </c>
      <c r="AF259" s="21">
        <f t="shared" si="241"/>
        <v>1467.5527982064727</v>
      </c>
      <c r="AG259" s="21">
        <f t="shared" si="242"/>
        <v>192.26299292620507</v>
      </c>
      <c r="AH259" s="21">
        <f t="shared" si="243"/>
        <v>1298.9210049831424</v>
      </c>
      <c r="AI259" s="25"/>
      <c r="AJ259" s="20">
        <f t="shared" si="244"/>
        <v>10</v>
      </c>
      <c r="AK259" s="20">
        <f t="shared" si="245"/>
        <v>6.4577182323790989E-3</v>
      </c>
      <c r="AL259" s="20">
        <f t="shared" si="246"/>
        <v>1.2217304763959117E-3</v>
      </c>
      <c r="AM259" s="23">
        <f t="shared" si="247"/>
        <v>6.5221129997228289E-3</v>
      </c>
      <c r="AN259" s="44">
        <f t="shared" si="248"/>
        <v>1.0000035448449109</v>
      </c>
      <c r="AO259" s="23">
        <f t="shared" si="249"/>
        <v>6.6333758228865696</v>
      </c>
      <c r="AP259" s="23">
        <f t="shared" si="250"/>
        <v>-7.241702405882215</v>
      </c>
      <c r="AQ259" s="23">
        <f t="shared" si="251"/>
        <v>-1.8856608853405101</v>
      </c>
      <c r="AR259" s="44">
        <f t="shared" si="252"/>
        <v>0.37608453855769419</v>
      </c>
      <c r="AS259" s="25"/>
      <c r="AT259" s="20">
        <f t="shared" si="253"/>
        <v>0</v>
      </c>
      <c r="AU259" s="20">
        <f t="shared" si="254"/>
        <v>0</v>
      </c>
      <c r="AV259" s="20">
        <f t="shared" si="255"/>
        <v>0</v>
      </c>
      <c r="AX259" s="18"/>
      <c r="AY259" s="18"/>
      <c r="AZ259" s="18"/>
      <c r="BA259" s="125"/>
      <c r="BB259" s="125"/>
      <c r="BC259" s="126"/>
      <c r="BD259" s="122"/>
      <c r="BE259" s="30" t="s">
        <v>120</v>
      </c>
    </row>
    <row r="260" spans="1:57" x14ac:dyDescent="0.4">
      <c r="A260" s="44">
        <v>2520</v>
      </c>
      <c r="B260" s="44">
        <v>49.45</v>
      </c>
      <c r="C260" s="20">
        <v>194.9</v>
      </c>
      <c r="D260" s="24">
        <f t="shared" si="218"/>
        <v>1943.5220618285259</v>
      </c>
      <c r="E260" s="24">
        <f t="shared" si="219"/>
        <v>-1837.982061828526</v>
      </c>
      <c r="F260" s="24">
        <f t="shared" si="220"/>
        <v>-1441.3698051642598</v>
      </c>
      <c r="G260" s="24">
        <f t="shared" si="221"/>
        <v>-313.63181695780202</v>
      </c>
      <c r="H260" s="20">
        <f t="shared" si="222"/>
        <v>6503903.0201948369</v>
      </c>
      <c r="I260" s="20">
        <f t="shared" si="223"/>
        <v>2213407.6981830429</v>
      </c>
      <c r="J260" s="21">
        <f t="shared" si="224"/>
        <v>1475.0972279302503</v>
      </c>
      <c r="K260" s="21">
        <f t="shared" si="225"/>
        <v>192.27580189260112</v>
      </c>
      <c r="L260" s="21">
        <f t="shared" si="226"/>
        <v>1305.7519756695172</v>
      </c>
      <c r="M260" s="25"/>
      <c r="N260" s="20">
        <f t="shared" si="227"/>
        <v>10</v>
      </c>
      <c r="O260" s="20">
        <f t="shared" si="228"/>
        <v>1.4311699866353507E-2</v>
      </c>
      <c r="P260" s="20">
        <f t="shared" si="229"/>
        <v>4.7123889803848684E-3</v>
      </c>
      <c r="Q260" s="22">
        <f t="shared" si="230"/>
        <v>1.4747473521498744E-2</v>
      </c>
      <c r="R260" s="21">
        <f t="shared" si="231"/>
        <v>1.0000181243921227</v>
      </c>
      <c r="S260" s="20">
        <f t="shared" si="232"/>
        <v>6.5552707971192872</v>
      </c>
      <c r="T260" s="20">
        <f t="shared" si="233"/>
        <v>-7.3022091315146032</v>
      </c>
      <c r="U260" s="20">
        <f t="shared" si="234"/>
        <v>-1.9246698910215809</v>
      </c>
      <c r="V260" s="25"/>
      <c r="W260" s="44">
        <v>2520</v>
      </c>
      <c r="X260" s="44">
        <v>49.45</v>
      </c>
      <c r="Y260" s="20">
        <v>194.9</v>
      </c>
      <c r="Z260" s="20">
        <f t="shared" si="235"/>
        <v>1943.5220618285259</v>
      </c>
      <c r="AA260" s="20">
        <f t="shared" si="236"/>
        <v>-1837.982061828526</v>
      </c>
      <c r="AB260" s="20">
        <f t="shared" si="237"/>
        <v>-1441.3698051642598</v>
      </c>
      <c r="AC260" s="20">
        <f t="shared" si="238"/>
        <v>-313.63181695780202</v>
      </c>
      <c r="AD260" s="20">
        <f t="shared" si="239"/>
        <v>6503903.0201948369</v>
      </c>
      <c r="AE260" s="20">
        <f t="shared" si="240"/>
        <v>2213407.6981830429</v>
      </c>
      <c r="AF260" s="21">
        <f t="shared" si="241"/>
        <v>1475.0972279302503</v>
      </c>
      <c r="AG260" s="21">
        <f t="shared" si="242"/>
        <v>192.27580189260112</v>
      </c>
      <c r="AH260" s="21">
        <f t="shared" si="243"/>
        <v>1305.7519756695172</v>
      </c>
      <c r="AI260" s="25"/>
      <c r="AJ260" s="20">
        <f t="shared" si="244"/>
        <v>10</v>
      </c>
      <c r="AK260" s="20">
        <f t="shared" si="245"/>
        <v>1.4311699866353507E-2</v>
      </c>
      <c r="AL260" s="20">
        <f t="shared" si="246"/>
        <v>4.7123889803848684E-3</v>
      </c>
      <c r="AM260" s="23">
        <f t="shared" si="247"/>
        <v>1.4747473521498744E-2</v>
      </c>
      <c r="AN260" s="44">
        <f t="shared" si="248"/>
        <v>1.0000181243921227</v>
      </c>
      <c r="AO260" s="23">
        <f t="shared" si="249"/>
        <v>6.5552707971192872</v>
      </c>
      <c r="AP260" s="23">
        <f t="shared" si="250"/>
        <v>-7.3022091315146032</v>
      </c>
      <c r="AQ260" s="23">
        <f t="shared" si="251"/>
        <v>-1.9246698910215809</v>
      </c>
      <c r="AR260" s="44">
        <f t="shared" si="252"/>
        <v>0.85563328698051555</v>
      </c>
      <c r="AS260" s="25"/>
      <c r="AT260" s="20">
        <f t="shared" si="253"/>
        <v>0</v>
      </c>
      <c r="AU260" s="20">
        <f t="shared" si="254"/>
        <v>0</v>
      </c>
      <c r="AV260" s="20">
        <f t="shared" si="255"/>
        <v>0</v>
      </c>
      <c r="AX260" s="18"/>
      <c r="AY260" s="18"/>
      <c r="AZ260" s="18"/>
      <c r="BA260" s="125"/>
      <c r="BB260" s="125"/>
      <c r="BC260" s="126"/>
      <c r="BD260" s="122"/>
      <c r="BE260" s="30" t="s">
        <v>120</v>
      </c>
    </row>
    <row r="261" spans="1:57" x14ac:dyDescent="0.4">
      <c r="A261" s="44">
        <v>2530</v>
      </c>
      <c r="B261" s="44">
        <v>49.71</v>
      </c>
      <c r="C261" s="20">
        <v>195.09</v>
      </c>
      <c r="D261" s="24">
        <f t="shared" si="218"/>
        <v>1950.0059165950302</v>
      </c>
      <c r="E261" s="24">
        <f t="shared" si="219"/>
        <v>-1844.4659165950302</v>
      </c>
      <c r="F261" s="24">
        <f t="shared" si="220"/>
        <v>-1448.723667728864</v>
      </c>
      <c r="G261" s="24">
        <f t="shared" si="221"/>
        <v>-315.60161594082439</v>
      </c>
      <c r="H261" s="20">
        <f t="shared" si="222"/>
        <v>6503895.6663322719</v>
      </c>
      <c r="I261" s="20">
        <f t="shared" si="223"/>
        <v>2213405.7283840599</v>
      </c>
      <c r="J261" s="21">
        <f t="shared" si="224"/>
        <v>1482.7018059684933</v>
      </c>
      <c r="K261" s="21">
        <f t="shared" si="225"/>
        <v>192.28975963700498</v>
      </c>
      <c r="L261" s="21">
        <f t="shared" si="226"/>
        <v>1312.6515236024529</v>
      </c>
      <c r="M261" s="25"/>
      <c r="N261" s="20">
        <f t="shared" si="227"/>
        <v>10</v>
      </c>
      <c r="O261" s="20">
        <f t="shared" si="228"/>
        <v>4.5378560551852217E-3</v>
      </c>
      <c r="P261" s="20">
        <f t="shared" si="229"/>
        <v>3.3161255787891863E-3</v>
      </c>
      <c r="Q261" s="22">
        <f t="shared" si="230"/>
        <v>5.1928544410273503E-3</v>
      </c>
      <c r="R261" s="21">
        <f t="shared" si="231"/>
        <v>1.0000022471508301</v>
      </c>
      <c r="S261" s="20">
        <f t="shared" si="232"/>
        <v>6.483854766504332</v>
      </c>
      <c r="T261" s="20">
        <f t="shared" si="233"/>
        <v>-7.3538625646042677</v>
      </c>
      <c r="U261" s="20">
        <f t="shared" si="234"/>
        <v>-1.9697989830223659</v>
      </c>
      <c r="V261" s="25"/>
      <c r="W261" s="44">
        <v>2530</v>
      </c>
      <c r="X261" s="44">
        <v>49.71</v>
      </c>
      <c r="Y261" s="20">
        <v>195.09</v>
      </c>
      <c r="Z261" s="20">
        <f t="shared" si="235"/>
        <v>1950.0059165950302</v>
      </c>
      <c r="AA261" s="20">
        <f t="shared" si="236"/>
        <v>-1844.4659165950302</v>
      </c>
      <c r="AB261" s="20">
        <f t="shared" si="237"/>
        <v>-1448.723667728864</v>
      </c>
      <c r="AC261" s="20">
        <f t="shared" si="238"/>
        <v>-315.60161594082439</v>
      </c>
      <c r="AD261" s="20">
        <f t="shared" si="239"/>
        <v>6503895.6663322719</v>
      </c>
      <c r="AE261" s="20">
        <f t="shared" si="240"/>
        <v>2213405.7283840599</v>
      </c>
      <c r="AF261" s="21">
        <f t="shared" si="241"/>
        <v>1482.7018059684933</v>
      </c>
      <c r="AG261" s="21">
        <f t="shared" si="242"/>
        <v>192.28975963700498</v>
      </c>
      <c r="AH261" s="21">
        <f t="shared" si="243"/>
        <v>1312.6515236024529</v>
      </c>
      <c r="AI261" s="25"/>
      <c r="AJ261" s="20">
        <f t="shared" si="244"/>
        <v>10</v>
      </c>
      <c r="AK261" s="20">
        <f t="shared" si="245"/>
        <v>4.5378560551852217E-3</v>
      </c>
      <c r="AL261" s="20">
        <f t="shared" si="246"/>
        <v>3.3161255787891863E-3</v>
      </c>
      <c r="AM261" s="23">
        <f t="shared" si="247"/>
        <v>5.1928544410273503E-3</v>
      </c>
      <c r="AN261" s="44">
        <f t="shared" si="248"/>
        <v>1.0000022471508301</v>
      </c>
      <c r="AO261" s="23">
        <f t="shared" si="249"/>
        <v>6.483854766504332</v>
      </c>
      <c r="AP261" s="23">
        <f t="shared" si="250"/>
        <v>-7.3538625646042677</v>
      </c>
      <c r="AQ261" s="23">
        <f t="shared" si="251"/>
        <v>-1.9697989830223659</v>
      </c>
      <c r="AR261" s="44">
        <f t="shared" si="252"/>
        <v>0.28571669465773686</v>
      </c>
      <c r="AS261" s="25"/>
      <c r="AT261" s="20">
        <f t="shared" si="253"/>
        <v>0</v>
      </c>
      <c r="AU261" s="20">
        <f t="shared" si="254"/>
        <v>0</v>
      </c>
      <c r="AV261" s="20">
        <f t="shared" si="255"/>
        <v>0</v>
      </c>
      <c r="AX261" s="18"/>
      <c r="AY261" s="18"/>
      <c r="AZ261" s="18"/>
      <c r="BA261" s="125"/>
      <c r="BB261" s="125"/>
      <c r="BC261" s="126"/>
      <c r="BD261" s="122"/>
      <c r="BE261" s="30" t="s">
        <v>120</v>
      </c>
    </row>
    <row r="262" spans="1:57" x14ac:dyDescent="0.4">
      <c r="A262" s="44">
        <v>2540</v>
      </c>
      <c r="B262" s="44">
        <v>49.8</v>
      </c>
      <c r="C262" s="20">
        <v>195.43</v>
      </c>
      <c r="D262" s="24">
        <f t="shared" si="218"/>
        <v>1956.4665007020526</v>
      </c>
      <c r="E262" s="24">
        <f t="shared" si="219"/>
        <v>-1850.9265007020526</v>
      </c>
      <c r="F262" s="24">
        <f t="shared" si="220"/>
        <v>-1456.0874067523796</v>
      </c>
      <c r="G262" s="24">
        <f t="shared" si="221"/>
        <v>-317.61059803697776</v>
      </c>
      <c r="H262" s="20">
        <f t="shared" si="222"/>
        <v>6503888.302593248</v>
      </c>
      <c r="I262" s="20">
        <f t="shared" si="223"/>
        <v>2213403.7194019635</v>
      </c>
      <c r="J262" s="21">
        <f t="shared" si="224"/>
        <v>1490.3244707406091</v>
      </c>
      <c r="K262" s="21">
        <f t="shared" si="225"/>
        <v>192.30496582803463</v>
      </c>
      <c r="L262" s="21">
        <f t="shared" si="226"/>
        <v>1319.5838237614848</v>
      </c>
      <c r="M262" s="25"/>
      <c r="N262" s="20">
        <f t="shared" si="227"/>
        <v>10</v>
      </c>
      <c r="O262" s="20">
        <f t="shared" si="228"/>
        <v>1.570796326794832E-3</v>
      </c>
      <c r="P262" s="20">
        <f t="shared" si="229"/>
        <v>5.9341194567807797E-3</v>
      </c>
      <c r="Q262" s="22">
        <f t="shared" si="230"/>
        <v>4.7940854046828463E-3</v>
      </c>
      <c r="R262" s="21">
        <f t="shared" si="231"/>
        <v>1.000001915275641</v>
      </c>
      <c r="S262" s="20">
        <f t="shared" si="232"/>
        <v>6.4605841070225454</v>
      </c>
      <c r="T262" s="20">
        <f t="shared" si="233"/>
        <v>-7.3637390235155467</v>
      </c>
      <c r="U262" s="20">
        <f t="shared" si="234"/>
        <v>-2.0089820961533911</v>
      </c>
      <c r="V262" s="25"/>
      <c r="W262" s="44">
        <v>2540</v>
      </c>
      <c r="X262" s="44">
        <v>49.8</v>
      </c>
      <c r="Y262" s="20">
        <v>195.43</v>
      </c>
      <c r="Z262" s="20">
        <f t="shared" si="235"/>
        <v>1956.4665007020526</v>
      </c>
      <c r="AA262" s="20">
        <f t="shared" si="236"/>
        <v>-1850.9265007020526</v>
      </c>
      <c r="AB262" s="20">
        <f t="shared" si="237"/>
        <v>-1456.0874067523796</v>
      </c>
      <c r="AC262" s="20">
        <f t="shared" si="238"/>
        <v>-317.61059803697776</v>
      </c>
      <c r="AD262" s="20">
        <f t="shared" si="239"/>
        <v>6503888.302593248</v>
      </c>
      <c r="AE262" s="20">
        <f t="shared" si="240"/>
        <v>2213403.7194019635</v>
      </c>
      <c r="AF262" s="21">
        <f t="shared" si="241"/>
        <v>1490.3244707406091</v>
      </c>
      <c r="AG262" s="21">
        <f t="shared" si="242"/>
        <v>192.30496582803463</v>
      </c>
      <c r="AH262" s="21">
        <f t="shared" si="243"/>
        <v>1319.5838237614848</v>
      </c>
      <c r="AI262" s="25"/>
      <c r="AJ262" s="20">
        <f t="shared" si="244"/>
        <v>10</v>
      </c>
      <c r="AK262" s="20">
        <f t="shared" si="245"/>
        <v>1.570796326794832E-3</v>
      </c>
      <c r="AL262" s="20">
        <f t="shared" si="246"/>
        <v>5.9341194567807797E-3</v>
      </c>
      <c r="AM262" s="23">
        <f t="shared" si="247"/>
        <v>4.7940854046828463E-3</v>
      </c>
      <c r="AN262" s="44">
        <f t="shared" si="248"/>
        <v>1.000001915275641</v>
      </c>
      <c r="AO262" s="23">
        <f t="shared" si="249"/>
        <v>6.4605841070225454</v>
      </c>
      <c r="AP262" s="23">
        <f t="shared" si="250"/>
        <v>-7.3637390235155467</v>
      </c>
      <c r="AQ262" s="23">
        <f t="shared" si="251"/>
        <v>-2.0089820961533911</v>
      </c>
      <c r="AR262" s="44">
        <f t="shared" si="252"/>
        <v>0.18857100674800056</v>
      </c>
      <c r="AS262" s="25"/>
      <c r="AT262" s="20">
        <f t="shared" si="253"/>
        <v>0</v>
      </c>
      <c r="AU262" s="20">
        <f t="shared" si="254"/>
        <v>0</v>
      </c>
      <c r="AV262" s="20">
        <f t="shared" si="255"/>
        <v>0</v>
      </c>
      <c r="AX262" s="18"/>
      <c r="AY262" s="18"/>
      <c r="AZ262" s="18"/>
      <c r="BA262" s="125"/>
      <c r="BB262" s="125"/>
      <c r="BC262" s="126"/>
      <c r="BD262" s="122"/>
      <c r="BE262" s="30" t="s">
        <v>120</v>
      </c>
    </row>
    <row r="263" spans="1:57" x14ac:dyDescent="0.4">
      <c r="A263" s="44">
        <v>2550</v>
      </c>
      <c r="B263" s="44">
        <v>49.94</v>
      </c>
      <c r="C263" s="20">
        <v>195.29</v>
      </c>
      <c r="D263" s="24">
        <f t="shared" si="218"/>
        <v>1962.9117415068777</v>
      </c>
      <c r="E263" s="24">
        <f t="shared" si="219"/>
        <v>-1857.3717415068777</v>
      </c>
      <c r="F263" s="24">
        <f t="shared" si="220"/>
        <v>-1463.4601393292426</v>
      </c>
      <c r="G263" s="24">
        <f t="shared" si="221"/>
        <v>-319.6358403627363</v>
      </c>
      <c r="H263" s="20">
        <f t="shared" si="222"/>
        <v>6503880.9298606711</v>
      </c>
      <c r="I263" s="20">
        <f t="shared" si="223"/>
        <v>2213401.6941596377</v>
      </c>
      <c r="J263" s="21">
        <f t="shared" si="224"/>
        <v>1497.9594953969745</v>
      </c>
      <c r="K263" s="21">
        <f t="shared" si="225"/>
        <v>192.32055147662925</v>
      </c>
      <c r="L263" s="21">
        <f t="shared" si="226"/>
        <v>1326.5334652562033</v>
      </c>
      <c r="M263" s="25"/>
      <c r="N263" s="20">
        <f t="shared" si="227"/>
        <v>10</v>
      </c>
      <c r="O263" s="20">
        <f t="shared" si="228"/>
        <v>2.4434609527920711E-3</v>
      </c>
      <c r="P263" s="20">
        <f t="shared" si="229"/>
        <v>-2.4434609527923192E-3</v>
      </c>
      <c r="Q263" s="22">
        <f t="shared" si="230"/>
        <v>3.0758386177351937E-3</v>
      </c>
      <c r="R263" s="21">
        <f t="shared" si="231"/>
        <v>1.000000788399346</v>
      </c>
      <c r="S263" s="20">
        <f t="shared" si="232"/>
        <v>6.4452408048251293</v>
      </c>
      <c r="T263" s="20">
        <f t="shared" si="233"/>
        <v>-7.3727325768630703</v>
      </c>
      <c r="U263" s="20">
        <f t="shared" si="234"/>
        <v>-2.0252423257585659</v>
      </c>
      <c r="V263" s="25"/>
      <c r="W263" s="44">
        <v>2550</v>
      </c>
      <c r="X263" s="44">
        <v>49.94</v>
      </c>
      <c r="Y263" s="20">
        <v>195.29</v>
      </c>
      <c r="Z263" s="20">
        <f t="shared" si="235"/>
        <v>1962.9117415068777</v>
      </c>
      <c r="AA263" s="20">
        <f t="shared" si="236"/>
        <v>-1857.3717415068777</v>
      </c>
      <c r="AB263" s="20">
        <f t="shared" si="237"/>
        <v>-1463.4601393292426</v>
      </c>
      <c r="AC263" s="20">
        <f t="shared" si="238"/>
        <v>-319.6358403627363</v>
      </c>
      <c r="AD263" s="20">
        <f t="shared" si="239"/>
        <v>6503880.9298606711</v>
      </c>
      <c r="AE263" s="20">
        <f t="shared" si="240"/>
        <v>2213401.6941596377</v>
      </c>
      <c r="AF263" s="21">
        <f t="shared" si="241"/>
        <v>1497.9594953969745</v>
      </c>
      <c r="AG263" s="21">
        <f t="shared" si="242"/>
        <v>192.32055147662925</v>
      </c>
      <c r="AH263" s="21">
        <f t="shared" si="243"/>
        <v>1326.5334652562033</v>
      </c>
      <c r="AI263" s="25"/>
      <c r="AJ263" s="20">
        <f t="shared" si="244"/>
        <v>10</v>
      </c>
      <c r="AK263" s="20">
        <f t="shared" si="245"/>
        <v>2.4434609527920711E-3</v>
      </c>
      <c r="AL263" s="20">
        <f t="shared" si="246"/>
        <v>-2.4434609527923192E-3</v>
      </c>
      <c r="AM263" s="23">
        <f t="shared" si="247"/>
        <v>3.0758386177351937E-3</v>
      </c>
      <c r="AN263" s="44">
        <f t="shared" si="248"/>
        <v>1.000000788399346</v>
      </c>
      <c r="AO263" s="23">
        <f t="shared" si="249"/>
        <v>6.4452408048251293</v>
      </c>
      <c r="AP263" s="23">
        <f t="shared" si="250"/>
        <v>-7.3727325768630703</v>
      </c>
      <c r="AQ263" s="23">
        <f t="shared" si="251"/>
        <v>-2.0252423257585659</v>
      </c>
      <c r="AR263" s="44">
        <f t="shared" si="252"/>
        <v>0.14974317153051731</v>
      </c>
      <c r="AS263" s="25"/>
      <c r="AT263" s="20">
        <f t="shared" si="253"/>
        <v>0</v>
      </c>
      <c r="AU263" s="20">
        <f t="shared" si="254"/>
        <v>0</v>
      </c>
      <c r="AV263" s="20">
        <f t="shared" si="255"/>
        <v>0</v>
      </c>
      <c r="AX263" s="18"/>
      <c r="AY263" s="18"/>
      <c r="AZ263" s="18"/>
      <c r="BA263" s="125"/>
      <c r="BB263" s="125"/>
      <c r="BC263" s="126"/>
      <c r="BD263" s="122"/>
      <c r="BE263" s="30" t="s">
        <v>120</v>
      </c>
    </row>
    <row r="264" spans="1:57" x14ac:dyDescent="0.4">
      <c r="A264" s="44">
        <v>2560</v>
      </c>
      <c r="B264" s="44">
        <v>50.34</v>
      </c>
      <c r="C264" s="20">
        <v>195.1</v>
      </c>
      <c r="D264" s="24">
        <f t="shared" si="218"/>
        <v>1969.3208708818238</v>
      </c>
      <c r="E264" s="24">
        <f t="shared" si="219"/>
        <v>-1863.7808708818238</v>
      </c>
      <c r="F264" s="24">
        <f t="shared" si="220"/>
        <v>-1470.8678933814531</v>
      </c>
      <c r="G264" s="24">
        <f t="shared" si="221"/>
        <v>-321.64775000427443</v>
      </c>
      <c r="H264" s="20">
        <f t="shared" si="222"/>
        <v>6503873.5221066186</v>
      </c>
      <c r="I264" s="20">
        <f t="shared" si="223"/>
        <v>2213399.6822499963</v>
      </c>
      <c r="J264" s="21">
        <f t="shared" si="224"/>
        <v>1505.6259943502589</v>
      </c>
      <c r="K264" s="21">
        <f t="shared" si="225"/>
        <v>192.33519866933261</v>
      </c>
      <c r="L264" s="21">
        <f t="shared" si="226"/>
        <v>1333.5013646732809</v>
      </c>
      <c r="M264" s="25"/>
      <c r="N264" s="20">
        <f t="shared" si="227"/>
        <v>10</v>
      </c>
      <c r="O264" s="20">
        <f t="shared" si="228"/>
        <v>6.9813170079774172E-3</v>
      </c>
      <c r="P264" s="20">
        <f t="shared" si="229"/>
        <v>-3.3161255787891863E-3</v>
      </c>
      <c r="Q264" s="22">
        <f t="shared" si="230"/>
        <v>7.430900049451683E-3</v>
      </c>
      <c r="R264" s="21">
        <f t="shared" si="231"/>
        <v>1.000004601548371</v>
      </c>
      <c r="S264" s="20">
        <f t="shared" si="232"/>
        <v>6.4091293749460512</v>
      </c>
      <c r="T264" s="20">
        <f t="shared" si="233"/>
        <v>-7.4077540522104437</v>
      </c>
      <c r="U264" s="20">
        <f t="shared" si="234"/>
        <v>-2.0119096415381397</v>
      </c>
      <c r="V264" s="25"/>
      <c r="W264" s="44">
        <v>2560</v>
      </c>
      <c r="X264" s="44">
        <v>50.34</v>
      </c>
      <c r="Y264" s="20">
        <v>195.1</v>
      </c>
      <c r="Z264" s="20">
        <f t="shared" si="235"/>
        <v>1969.3208708818238</v>
      </c>
      <c r="AA264" s="20">
        <f t="shared" si="236"/>
        <v>-1863.7808708818238</v>
      </c>
      <c r="AB264" s="20">
        <f t="shared" si="237"/>
        <v>-1470.8678933814531</v>
      </c>
      <c r="AC264" s="20">
        <f t="shared" si="238"/>
        <v>-321.64775000427443</v>
      </c>
      <c r="AD264" s="20">
        <f t="shared" si="239"/>
        <v>6503873.5221066186</v>
      </c>
      <c r="AE264" s="20">
        <f t="shared" si="240"/>
        <v>2213399.6822499963</v>
      </c>
      <c r="AF264" s="21">
        <f t="shared" si="241"/>
        <v>1505.6259943502589</v>
      </c>
      <c r="AG264" s="21">
        <f t="shared" si="242"/>
        <v>192.33519866933261</v>
      </c>
      <c r="AH264" s="21">
        <f t="shared" si="243"/>
        <v>1333.5013646732809</v>
      </c>
      <c r="AI264" s="25"/>
      <c r="AJ264" s="20">
        <f t="shared" si="244"/>
        <v>10</v>
      </c>
      <c r="AK264" s="20">
        <f t="shared" si="245"/>
        <v>6.9813170079774172E-3</v>
      </c>
      <c r="AL264" s="20">
        <f t="shared" si="246"/>
        <v>-3.3161255787891863E-3</v>
      </c>
      <c r="AM264" s="23">
        <f t="shared" si="247"/>
        <v>7.430900049451683E-3</v>
      </c>
      <c r="AN264" s="44">
        <f t="shared" si="248"/>
        <v>1.000004601548371</v>
      </c>
      <c r="AO264" s="23">
        <f t="shared" si="249"/>
        <v>6.4091293749460512</v>
      </c>
      <c r="AP264" s="23">
        <f t="shared" si="250"/>
        <v>-7.4077540522104437</v>
      </c>
      <c r="AQ264" s="23">
        <f t="shared" si="251"/>
        <v>-2.0119096415381397</v>
      </c>
      <c r="AR264" s="44">
        <f t="shared" si="252"/>
        <v>0.39889512902158514</v>
      </c>
      <c r="AS264" s="25"/>
      <c r="AT264" s="20">
        <f t="shared" si="253"/>
        <v>0</v>
      </c>
      <c r="AU264" s="20">
        <f t="shared" si="254"/>
        <v>0</v>
      </c>
      <c r="AV264" s="20">
        <f t="shared" si="255"/>
        <v>0</v>
      </c>
      <c r="AX264" s="18"/>
      <c r="AY264" s="18"/>
      <c r="AZ264" s="18"/>
      <c r="BA264" s="125"/>
      <c r="BB264" s="125"/>
      <c r="BC264" s="126"/>
      <c r="BD264" s="122"/>
      <c r="BE264" s="30" t="s">
        <v>120</v>
      </c>
    </row>
    <row r="265" spans="1:57" x14ac:dyDescent="0.4">
      <c r="A265" s="44">
        <v>2570</v>
      </c>
      <c r="B265" s="44">
        <v>50.78</v>
      </c>
      <c r="C265" s="20">
        <v>194.76</v>
      </c>
      <c r="D265" s="24">
        <f t="shared" si="218"/>
        <v>1975.6735646730176</v>
      </c>
      <c r="E265" s="24">
        <f t="shared" si="219"/>
        <v>-1870.1335646730176</v>
      </c>
      <c r="F265" s="24">
        <f t="shared" si="220"/>
        <v>-1478.3300614469108</v>
      </c>
      <c r="G265" s="24">
        <f t="shared" si="221"/>
        <v>-323.63738888895381</v>
      </c>
      <c r="H265" s="20">
        <f t="shared" si="222"/>
        <v>6503866.0599385528</v>
      </c>
      <c r="I265" s="20">
        <f t="shared" si="223"/>
        <v>2213397.6926111118</v>
      </c>
      <c r="J265" s="21">
        <f t="shared" si="224"/>
        <v>1513.3409827479354</v>
      </c>
      <c r="K265" s="21">
        <f t="shared" si="225"/>
        <v>192.34843316447186</v>
      </c>
      <c r="L265" s="21">
        <f t="shared" si="226"/>
        <v>1340.4966322762668</v>
      </c>
      <c r="M265" s="25"/>
      <c r="N265" s="20">
        <f t="shared" si="227"/>
        <v>10</v>
      </c>
      <c r="O265" s="20">
        <f t="shared" si="228"/>
        <v>7.6794487087750102E-3</v>
      </c>
      <c r="P265" s="20">
        <f t="shared" si="229"/>
        <v>-5.9341194567807797E-3</v>
      </c>
      <c r="Q265" s="22">
        <f t="shared" si="230"/>
        <v>8.9429427475835599E-3</v>
      </c>
      <c r="R265" s="21">
        <f t="shared" si="231"/>
        <v>1.0000066647387176</v>
      </c>
      <c r="S265" s="20">
        <f t="shared" si="232"/>
        <v>6.3526937911937313</v>
      </c>
      <c r="T265" s="20">
        <f t="shared" si="233"/>
        <v>-7.4621680654576261</v>
      </c>
      <c r="U265" s="20">
        <f t="shared" si="234"/>
        <v>-1.9896388846793693</v>
      </c>
      <c r="V265" s="25"/>
      <c r="W265" s="44">
        <v>2570</v>
      </c>
      <c r="X265" s="44">
        <v>50.78</v>
      </c>
      <c r="Y265" s="20">
        <v>194.76</v>
      </c>
      <c r="Z265" s="20">
        <f t="shared" si="235"/>
        <v>1975.6735646730176</v>
      </c>
      <c r="AA265" s="20">
        <f t="shared" si="236"/>
        <v>-1870.1335646730176</v>
      </c>
      <c r="AB265" s="20">
        <f t="shared" si="237"/>
        <v>-1478.3300614469108</v>
      </c>
      <c r="AC265" s="20">
        <f t="shared" si="238"/>
        <v>-323.63738888895381</v>
      </c>
      <c r="AD265" s="20">
        <f t="shared" si="239"/>
        <v>6503866.0599385528</v>
      </c>
      <c r="AE265" s="20">
        <f t="shared" si="240"/>
        <v>2213397.6926111118</v>
      </c>
      <c r="AF265" s="21">
        <f t="shared" si="241"/>
        <v>1513.3409827479354</v>
      </c>
      <c r="AG265" s="21">
        <f t="shared" si="242"/>
        <v>192.34843316447186</v>
      </c>
      <c r="AH265" s="21">
        <f t="shared" si="243"/>
        <v>1340.4966322762668</v>
      </c>
      <c r="AI265" s="25"/>
      <c r="AJ265" s="20">
        <f t="shared" si="244"/>
        <v>10</v>
      </c>
      <c r="AK265" s="20">
        <f t="shared" si="245"/>
        <v>7.6794487087750102E-3</v>
      </c>
      <c r="AL265" s="20">
        <f t="shared" si="246"/>
        <v>-5.9341194567807797E-3</v>
      </c>
      <c r="AM265" s="23">
        <f t="shared" si="247"/>
        <v>8.9429427475835599E-3</v>
      </c>
      <c r="AN265" s="44">
        <f t="shared" si="248"/>
        <v>1.0000066647387176</v>
      </c>
      <c r="AO265" s="23">
        <f t="shared" si="249"/>
        <v>6.3526937911937313</v>
      </c>
      <c r="AP265" s="23">
        <f t="shared" si="250"/>
        <v>-7.4621680654576261</v>
      </c>
      <c r="AQ265" s="23">
        <f t="shared" si="251"/>
        <v>-1.9896388846793693</v>
      </c>
      <c r="AR265" s="44">
        <f t="shared" si="252"/>
        <v>0.44494503518906403</v>
      </c>
      <c r="AS265" s="25"/>
      <c r="AT265" s="20">
        <f t="shared" si="253"/>
        <v>0</v>
      </c>
      <c r="AU265" s="20">
        <f t="shared" si="254"/>
        <v>0</v>
      </c>
      <c r="AV265" s="20">
        <f t="shared" si="255"/>
        <v>0</v>
      </c>
      <c r="AX265" s="18"/>
      <c r="AY265" s="18"/>
      <c r="AZ265" s="18"/>
      <c r="BA265" s="125"/>
      <c r="BB265" s="125"/>
      <c r="BC265" s="126"/>
      <c r="BD265" s="122"/>
      <c r="BE265" s="30" t="s">
        <v>120</v>
      </c>
    </row>
    <row r="266" spans="1:57" x14ac:dyDescent="0.4">
      <c r="A266" s="44">
        <v>2580</v>
      </c>
      <c r="B266" s="44">
        <v>50.7</v>
      </c>
      <c r="C266" s="20">
        <v>194.81</v>
      </c>
      <c r="D266" s="24">
        <f t="shared" si="218"/>
        <v>1982.001969159111</v>
      </c>
      <c r="E266" s="24">
        <f t="shared" si="219"/>
        <v>-1876.461969159111</v>
      </c>
      <c r="F266" s="24">
        <f t="shared" si="220"/>
        <v>-1485.8165198974912</v>
      </c>
      <c r="G266" s="24">
        <f t="shared" si="221"/>
        <v>-325.613297914501</v>
      </c>
      <c r="H266" s="20">
        <f t="shared" si="222"/>
        <v>6503858.5734801022</v>
      </c>
      <c r="I266" s="20">
        <f t="shared" si="223"/>
        <v>2213395.7167020864</v>
      </c>
      <c r="J266" s="21">
        <f t="shared" si="224"/>
        <v>1521.0768391435881</v>
      </c>
      <c r="K266" s="21">
        <f t="shared" si="225"/>
        <v>192.36083234393163</v>
      </c>
      <c r="L266" s="21">
        <f t="shared" si="226"/>
        <v>1347.5016820104647</v>
      </c>
      <c r="M266" s="25"/>
      <c r="N266" s="20">
        <f t="shared" si="227"/>
        <v>10</v>
      </c>
      <c r="O266" s="20">
        <f t="shared" si="228"/>
        <v>-1.3962634015954338E-3</v>
      </c>
      <c r="P266" s="20">
        <f t="shared" si="229"/>
        <v>8.726646259973632E-4</v>
      </c>
      <c r="Q266" s="22">
        <f t="shared" si="230"/>
        <v>1.5511629373601288E-3</v>
      </c>
      <c r="R266" s="21">
        <f t="shared" si="231"/>
        <v>1.0000002005089199</v>
      </c>
      <c r="S266" s="20">
        <f t="shared" si="232"/>
        <v>6.3284044860935049</v>
      </c>
      <c r="T266" s="20">
        <f t="shared" si="233"/>
        <v>-7.4864584505804403</v>
      </c>
      <c r="U266" s="20">
        <f t="shared" si="234"/>
        <v>-1.9759090255471732</v>
      </c>
      <c r="V266" s="25"/>
      <c r="W266" s="44">
        <v>2580</v>
      </c>
      <c r="X266" s="44">
        <v>50.7</v>
      </c>
      <c r="Y266" s="20">
        <v>194.81</v>
      </c>
      <c r="Z266" s="20">
        <f t="shared" si="235"/>
        <v>1982.001969159111</v>
      </c>
      <c r="AA266" s="20">
        <f t="shared" si="236"/>
        <v>-1876.461969159111</v>
      </c>
      <c r="AB266" s="20">
        <f t="shared" si="237"/>
        <v>-1485.8165198974912</v>
      </c>
      <c r="AC266" s="20">
        <f t="shared" si="238"/>
        <v>-325.613297914501</v>
      </c>
      <c r="AD266" s="20">
        <f t="shared" si="239"/>
        <v>6503858.5734801022</v>
      </c>
      <c r="AE266" s="20">
        <f t="shared" si="240"/>
        <v>2213395.7167020864</v>
      </c>
      <c r="AF266" s="21">
        <f t="shared" si="241"/>
        <v>1521.0768391435881</v>
      </c>
      <c r="AG266" s="21">
        <f t="shared" si="242"/>
        <v>192.36083234393163</v>
      </c>
      <c r="AH266" s="21">
        <f t="shared" si="243"/>
        <v>1347.5016820104647</v>
      </c>
      <c r="AI266" s="25"/>
      <c r="AJ266" s="20">
        <f t="shared" si="244"/>
        <v>10</v>
      </c>
      <c r="AK266" s="20">
        <f t="shared" si="245"/>
        <v>-1.3962634015954338E-3</v>
      </c>
      <c r="AL266" s="20">
        <f t="shared" si="246"/>
        <v>8.726646259973632E-4</v>
      </c>
      <c r="AM266" s="23">
        <f t="shared" si="247"/>
        <v>1.5511629373601288E-3</v>
      </c>
      <c r="AN266" s="44">
        <f t="shared" si="248"/>
        <v>1.0000002005089199</v>
      </c>
      <c r="AO266" s="23">
        <f t="shared" si="249"/>
        <v>6.3284044860935049</v>
      </c>
      <c r="AP266" s="23">
        <f t="shared" si="250"/>
        <v>-7.4864584505804403</v>
      </c>
      <c r="AQ266" s="23">
        <f t="shared" si="251"/>
        <v>-1.9759090255471732</v>
      </c>
      <c r="AR266" s="44">
        <f t="shared" si="252"/>
        <v>8.3177477421636517E-2</v>
      </c>
      <c r="AS266" s="25"/>
      <c r="AT266" s="20">
        <f t="shared" si="253"/>
        <v>0</v>
      </c>
      <c r="AU266" s="20">
        <f t="shared" si="254"/>
        <v>0</v>
      </c>
      <c r="AV266" s="20">
        <f t="shared" si="255"/>
        <v>0</v>
      </c>
      <c r="AX266" s="18"/>
      <c r="AY266" s="18"/>
      <c r="AZ266" s="18"/>
      <c r="BA266" s="125"/>
      <c r="BB266" s="125"/>
      <c r="BC266" s="126"/>
      <c r="BD266" s="122"/>
      <c r="BE266" s="30" t="s">
        <v>120</v>
      </c>
    </row>
    <row r="267" spans="1:57" x14ac:dyDescent="0.4">
      <c r="A267" s="44">
        <v>2590</v>
      </c>
      <c r="B267" s="44">
        <v>50.51</v>
      </c>
      <c r="C267" s="20">
        <v>194.98</v>
      </c>
      <c r="D267" s="24">
        <f t="shared" si="218"/>
        <v>1988.3485998022961</v>
      </c>
      <c r="E267" s="24">
        <f t="shared" si="219"/>
        <v>-1882.8085998022962</v>
      </c>
      <c r="F267" s="24">
        <f t="shared" si="220"/>
        <v>-1493.284736585467</v>
      </c>
      <c r="G267" s="24">
        <f t="shared" si="221"/>
        <v>-327.59972272544928</v>
      </c>
      <c r="H267" s="20">
        <f t="shared" si="222"/>
        <v>6503851.1052634139</v>
      </c>
      <c r="I267" s="20">
        <f t="shared" si="223"/>
        <v>2213393.7302772757</v>
      </c>
      <c r="J267" s="21">
        <f t="shared" si="224"/>
        <v>1528.7972013478175</v>
      </c>
      <c r="K267" s="21">
        <f t="shared" si="225"/>
        <v>192.37363748774587</v>
      </c>
      <c r="L267" s="21">
        <f t="shared" si="226"/>
        <v>1354.4995171603487</v>
      </c>
      <c r="M267" s="25"/>
      <c r="N267" s="20">
        <f t="shared" si="227"/>
        <v>10</v>
      </c>
      <c r="O267" s="20">
        <f t="shared" si="228"/>
        <v>-3.3161255787893104E-3</v>
      </c>
      <c r="P267" s="20">
        <f t="shared" si="229"/>
        <v>2.9670597283901418E-3</v>
      </c>
      <c r="Q267" s="22">
        <f t="shared" si="230"/>
        <v>4.0316390727876961E-3</v>
      </c>
      <c r="R267" s="21">
        <f t="shared" si="231"/>
        <v>1.0000013545116693</v>
      </c>
      <c r="S267" s="20">
        <f t="shared" si="232"/>
        <v>6.346630643185013</v>
      </c>
      <c r="T267" s="20">
        <f t="shared" si="233"/>
        <v>-7.4682166879758283</v>
      </c>
      <c r="U267" s="20">
        <f t="shared" si="234"/>
        <v>-1.9864248109482818</v>
      </c>
      <c r="V267" s="25"/>
      <c r="W267" s="44">
        <v>2590</v>
      </c>
      <c r="X267" s="44">
        <v>50.51</v>
      </c>
      <c r="Y267" s="20">
        <v>194.98</v>
      </c>
      <c r="Z267" s="20">
        <f t="shared" si="235"/>
        <v>1988.3485998022961</v>
      </c>
      <c r="AA267" s="20">
        <f t="shared" si="236"/>
        <v>-1882.8085998022962</v>
      </c>
      <c r="AB267" s="20">
        <f t="shared" si="237"/>
        <v>-1493.284736585467</v>
      </c>
      <c r="AC267" s="20">
        <f t="shared" si="238"/>
        <v>-327.59972272544928</v>
      </c>
      <c r="AD267" s="20">
        <f t="shared" si="239"/>
        <v>6503851.1052634139</v>
      </c>
      <c r="AE267" s="20">
        <f t="shared" si="240"/>
        <v>2213393.7302772757</v>
      </c>
      <c r="AF267" s="21">
        <f t="shared" si="241"/>
        <v>1528.7972013478175</v>
      </c>
      <c r="AG267" s="21">
        <f t="shared" si="242"/>
        <v>192.37363748774587</v>
      </c>
      <c r="AH267" s="21">
        <f t="shared" si="243"/>
        <v>1354.4995171603487</v>
      </c>
      <c r="AI267" s="25"/>
      <c r="AJ267" s="20">
        <f t="shared" si="244"/>
        <v>10</v>
      </c>
      <c r="AK267" s="20">
        <f t="shared" si="245"/>
        <v>-3.3161255787893104E-3</v>
      </c>
      <c r="AL267" s="20">
        <f t="shared" si="246"/>
        <v>2.9670597283901418E-3</v>
      </c>
      <c r="AM267" s="23">
        <f t="shared" si="247"/>
        <v>4.0316390727876961E-3</v>
      </c>
      <c r="AN267" s="44">
        <f t="shared" si="248"/>
        <v>1.0000013545116693</v>
      </c>
      <c r="AO267" s="23">
        <f t="shared" si="249"/>
        <v>6.346630643185013</v>
      </c>
      <c r="AP267" s="23">
        <f t="shared" si="250"/>
        <v>-7.4682166879758283</v>
      </c>
      <c r="AQ267" s="23">
        <f t="shared" si="251"/>
        <v>-1.9864248109482818</v>
      </c>
      <c r="AR267" s="44">
        <f t="shared" si="252"/>
        <v>0.19764558414235209</v>
      </c>
      <c r="AS267" s="25"/>
      <c r="AT267" s="20">
        <f t="shared" si="253"/>
        <v>0</v>
      </c>
      <c r="AU267" s="20">
        <f t="shared" si="254"/>
        <v>0</v>
      </c>
      <c r="AV267" s="20">
        <f t="shared" si="255"/>
        <v>0</v>
      </c>
      <c r="AX267" s="18"/>
      <c r="AY267" s="18"/>
      <c r="AZ267" s="18"/>
      <c r="BA267" s="125"/>
      <c r="BB267" s="125"/>
      <c r="BC267" s="126"/>
      <c r="BD267" s="122"/>
      <c r="BE267" s="30" t="s">
        <v>120</v>
      </c>
    </row>
    <row r="268" spans="1:57" x14ac:dyDescent="0.4">
      <c r="A268" s="44">
        <v>2600</v>
      </c>
      <c r="B268" s="44">
        <v>50.48</v>
      </c>
      <c r="C268" s="20">
        <v>194.8</v>
      </c>
      <c r="D268" s="24">
        <f t="shared" si="218"/>
        <v>1994.7100583924243</v>
      </c>
      <c r="E268" s="24">
        <f t="shared" si="219"/>
        <v>-1889.1700583924244</v>
      </c>
      <c r="F268" s="24">
        <f t="shared" si="220"/>
        <v>-1500.7413353808211</v>
      </c>
      <c r="G268" s="24">
        <f t="shared" si="221"/>
        <v>-329.58237946921457</v>
      </c>
      <c r="H268" s="20">
        <f t="shared" si="222"/>
        <v>6503843.6486646188</v>
      </c>
      <c r="I268" s="20">
        <f t="shared" si="223"/>
        <v>2213391.7476205318</v>
      </c>
      <c r="J268" s="21">
        <f t="shared" si="224"/>
        <v>1536.5054834191772</v>
      </c>
      <c r="K268" s="21">
        <f t="shared" si="225"/>
        <v>192.38626963862859</v>
      </c>
      <c r="L268" s="21">
        <f t="shared" si="226"/>
        <v>1361.4860304212509</v>
      </c>
      <c r="M268" s="25"/>
      <c r="N268" s="20">
        <f t="shared" si="227"/>
        <v>10</v>
      </c>
      <c r="O268" s="20">
        <f t="shared" si="228"/>
        <v>-5.2359877559831865E-4</v>
      </c>
      <c r="P268" s="20">
        <f t="shared" si="229"/>
        <v>-3.141592653589416E-3</v>
      </c>
      <c r="Q268" s="22">
        <f t="shared" si="230"/>
        <v>2.4798618286843155E-3</v>
      </c>
      <c r="R268" s="21">
        <f t="shared" si="231"/>
        <v>1.0000005124765394</v>
      </c>
      <c r="S268" s="20">
        <f t="shared" si="232"/>
        <v>6.3614585901281648</v>
      </c>
      <c r="T268" s="20">
        <f t="shared" si="233"/>
        <v>-7.4565987953539992</v>
      </c>
      <c r="U268" s="20">
        <f t="shared" si="234"/>
        <v>-1.9826567437652967</v>
      </c>
      <c r="V268" s="25"/>
      <c r="W268" s="44">
        <v>2600</v>
      </c>
      <c r="X268" s="44">
        <v>50.48</v>
      </c>
      <c r="Y268" s="20">
        <v>194.8</v>
      </c>
      <c r="Z268" s="20">
        <f t="shared" si="235"/>
        <v>1994.7100583924243</v>
      </c>
      <c r="AA268" s="20">
        <f t="shared" si="236"/>
        <v>-1889.1700583924244</v>
      </c>
      <c r="AB268" s="20">
        <f t="shared" si="237"/>
        <v>-1500.7413353808211</v>
      </c>
      <c r="AC268" s="20">
        <f t="shared" si="238"/>
        <v>-329.58237946921457</v>
      </c>
      <c r="AD268" s="20">
        <f t="shared" si="239"/>
        <v>6503843.6486646188</v>
      </c>
      <c r="AE268" s="20">
        <f t="shared" si="240"/>
        <v>2213391.7476205318</v>
      </c>
      <c r="AF268" s="21">
        <f t="shared" si="241"/>
        <v>1536.5054834191772</v>
      </c>
      <c r="AG268" s="21">
        <f t="shared" si="242"/>
        <v>192.38626963862859</v>
      </c>
      <c r="AH268" s="21">
        <f t="shared" si="243"/>
        <v>1361.4860304212509</v>
      </c>
      <c r="AI268" s="25"/>
      <c r="AJ268" s="20">
        <f t="shared" si="244"/>
        <v>10</v>
      </c>
      <c r="AK268" s="20">
        <f t="shared" si="245"/>
        <v>-5.2359877559831865E-4</v>
      </c>
      <c r="AL268" s="20">
        <f t="shared" si="246"/>
        <v>-3.141592653589416E-3</v>
      </c>
      <c r="AM268" s="23">
        <f t="shared" si="247"/>
        <v>2.4798618286843155E-3</v>
      </c>
      <c r="AN268" s="44">
        <f t="shared" si="248"/>
        <v>1.0000005124765394</v>
      </c>
      <c r="AO268" s="23">
        <f t="shared" si="249"/>
        <v>6.3614585901281648</v>
      </c>
      <c r="AP268" s="23">
        <f t="shared" si="250"/>
        <v>-7.4565987953539992</v>
      </c>
      <c r="AQ268" s="23">
        <f t="shared" si="251"/>
        <v>-1.9826567437652967</v>
      </c>
      <c r="AR268" s="44">
        <f t="shared" si="252"/>
        <v>5.0697060112221221E-2</v>
      </c>
      <c r="AS268" s="25"/>
      <c r="AT268" s="20">
        <f t="shared" si="253"/>
        <v>0</v>
      </c>
      <c r="AU268" s="20">
        <f t="shared" si="254"/>
        <v>0</v>
      </c>
      <c r="AV268" s="20">
        <f t="shared" si="255"/>
        <v>0</v>
      </c>
      <c r="AX268" s="18"/>
      <c r="AY268" s="18"/>
      <c r="AZ268" s="18"/>
      <c r="BA268" s="125"/>
      <c r="BB268" s="125"/>
      <c r="BC268" s="126"/>
      <c r="BD268" s="122"/>
      <c r="BE268" s="30" t="s">
        <v>120</v>
      </c>
    </row>
    <row r="269" spans="1:57" x14ac:dyDescent="0.4">
      <c r="A269" s="44">
        <v>2610</v>
      </c>
      <c r="B269" s="44">
        <v>50.85</v>
      </c>
      <c r="C269" s="20">
        <v>194.41</v>
      </c>
      <c r="D269" s="24">
        <f t="shared" si="218"/>
        <v>2001.0485966842714</v>
      </c>
      <c r="E269" s="24">
        <f t="shared" si="219"/>
        <v>-1895.5085966842714</v>
      </c>
      <c r="F269" s="24">
        <f t="shared" si="220"/>
        <v>-1508.225920823576</v>
      </c>
      <c r="G269" s="24">
        <f t="shared" si="221"/>
        <v>-331.53259345266332</v>
      </c>
      <c r="H269" s="20">
        <f t="shared" si="222"/>
        <v>6503836.1640791763</v>
      </c>
      <c r="I269" s="20">
        <f t="shared" si="223"/>
        <v>2213389.7974065482</v>
      </c>
      <c r="J269" s="21">
        <f t="shared" si="224"/>
        <v>1544.2342078731363</v>
      </c>
      <c r="K269" s="21">
        <f t="shared" si="225"/>
        <v>192.39737706902562</v>
      </c>
      <c r="L269" s="21">
        <f t="shared" si="226"/>
        <v>1368.4731288935207</v>
      </c>
      <c r="M269" s="25"/>
      <c r="N269" s="20">
        <f t="shared" si="227"/>
        <v>10</v>
      </c>
      <c r="O269" s="20">
        <f t="shared" si="228"/>
        <v>6.4577182323790989E-3</v>
      </c>
      <c r="P269" s="20">
        <f t="shared" si="229"/>
        <v>-6.8067840827781435E-3</v>
      </c>
      <c r="Q269" s="22">
        <f t="shared" si="230"/>
        <v>8.3318160604788361E-3</v>
      </c>
      <c r="R269" s="21">
        <f t="shared" si="231"/>
        <v>1.0000057849700643</v>
      </c>
      <c r="S269" s="20">
        <f t="shared" si="232"/>
        <v>6.3385382918469464</v>
      </c>
      <c r="T269" s="20">
        <f t="shared" si="233"/>
        <v>-7.4845854427549403</v>
      </c>
      <c r="U269" s="20">
        <f t="shared" si="234"/>
        <v>-1.9502139834487238</v>
      </c>
      <c r="V269" s="25"/>
      <c r="W269" s="44">
        <v>2610</v>
      </c>
      <c r="X269" s="44">
        <v>50.85</v>
      </c>
      <c r="Y269" s="20">
        <v>194.41</v>
      </c>
      <c r="Z269" s="20">
        <f t="shared" si="235"/>
        <v>2001.0485966842714</v>
      </c>
      <c r="AA269" s="20">
        <f t="shared" si="236"/>
        <v>-1895.5085966842714</v>
      </c>
      <c r="AB269" s="20">
        <f t="shared" si="237"/>
        <v>-1508.225920823576</v>
      </c>
      <c r="AC269" s="20">
        <f t="shared" si="238"/>
        <v>-331.53259345266332</v>
      </c>
      <c r="AD269" s="20">
        <f t="shared" si="239"/>
        <v>6503836.1640791763</v>
      </c>
      <c r="AE269" s="20">
        <f t="shared" si="240"/>
        <v>2213389.7974065482</v>
      </c>
      <c r="AF269" s="21">
        <f t="shared" si="241"/>
        <v>1544.2342078731363</v>
      </c>
      <c r="AG269" s="21">
        <f t="shared" si="242"/>
        <v>192.39737706902562</v>
      </c>
      <c r="AH269" s="21">
        <f t="shared" si="243"/>
        <v>1368.4731288935207</v>
      </c>
      <c r="AI269" s="25"/>
      <c r="AJ269" s="20">
        <f t="shared" si="244"/>
        <v>10</v>
      </c>
      <c r="AK269" s="20">
        <f t="shared" si="245"/>
        <v>6.4577182323790989E-3</v>
      </c>
      <c r="AL269" s="20">
        <f t="shared" si="246"/>
        <v>-6.8067840827781435E-3</v>
      </c>
      <c r="AM269" s="23">
        <f t="shared" si="247"/>
        <v>8.3318160604788361E-3</v>
      </c>
      <c r="AN269" s="44">
        <f t="shared" si="248"/>
        <v>1.0000057849700643</v>
      </c>
      <c r="AO269" s="23">
        <f t="shared" si="249"/>
        <v>6.3385382918469464</v>
      </c>
      <c r="AP269" s="23">
        <f t="shared" si="250"/>
        <v>-7.4845854427549403</v>
      </c>
      <c r="AQ269" s="23">
        <f t="shared" si="251"/>
        <v>-1.9502139834487238</v>
      </c>
      <c r="AR269" s="44">
        <f t="shared" si="252"/>
        <v>0.3939598281975919</v>
      </c>
      <c r="AS269" s="25"/>
      <c r="AT269" s="20">
        <f t="shared" si="253"/>
        <v>0</v>
      </c>
      <c r="AU269" s="20">
        <f t="shared" si="254"/>
        <v>0</v>
      </c>
      <c r="AV269" s="20">
        <f t="shared" si="255"/>
        <v>0</v>
      </c>
      <c r="AX269" s="18"/>
      <c r="AY269" s="18"/>
      <c r="AZ269" s="18"/>
      <c r="BA269" s="125"/>
      <c r="BB269" s="125"/>
      <c r="BC269" s="126"/>
      <c r="BD269" s="122"/>
      <c r="BE269" s="30" t="s">
        <v>120</v>
      </c>
    </row>
    <row r="270" spans="1:57" x14ac:dyDescent="0.4">
      <c r="A270" s="44">
        <v>2620</v>
      </c>
      <c r="B270" s="44">
        <v>51.35</v>
      </c>
      <c r="C270" s="20">
        <v>193.94</v>
      </c>
      <c r="D270" s="24">
        <f t="shared" ref="D270:D280" si="256">S270+D269</f>
        <v>2007.3282286618651</v>
      </c>
      <c r="E270" s="24">
        <f t="shared" ref="E270:E280" si="257">$BJ$3-D270</f>
        <v>-1901.7882286618651</v>
      </c>
      <c r="F270" s="24">
        <f t="shared" ref="F270:F280" si="258">T270+F269</f>
        <v>-1515.7713608538083</v>
      </c>
      <c r="G270" s="24">
        <f t="shared" ref="G270:G280" si="259">U270+G269</f>
        <v>-333.43826465785799</v>
      </c>
      <c r="H270" s="20">
        <f t="shared" ref="H270:H280" si="260">H269+T270</f>
        <v>6503828.618639146</v>
      </c>
      <c r="I270" s="20">
        <f t="shared" ref="I270:I280" si="261">I269+U270</f>
        <v>2213387.8917353428</v>
      </c>
      <c r="J270" s="21">
        <f t="shared" ref="J270:J280" si="262">SQRT(F270^2+G270^2)</f>
        <v>1552.0128526280475</v>
      </c>
      <c r="K270" s="21">
        <f t="shared" ref="K270:K280" si="263">IF(J270=0,0,IF(F270&lt;0,ATAN(G270/F270)*180/PI()+180,ATAN(G270/F270)*180/PI()))</f>
        <v>192.40628515261398</v>
      </c>
      <c r="L270" s="21">
        <f t="shared" ref="L270:L280" si="264">COS((K270-$BL$3)*PI()/180)*J270</f>
        <v>1375.4782131384031</v>
      </c>
      <c r="M270" s="25"/>
      <c r="N270" s="20">
        <f t="shared" ref="N270:N280" si="265">A270-A269</f>
        <v>10</v>
      </c>
      <c r="O270" s="20">
        <f t="shared" ref="O270:O280" si="266">RADIANS(B270-B269)</f>
        <v>8.7266462599716477E-3</v>
      </c>
      <c r="P270" s="20">
        <f t="shared" ref="P270:P280" si="267">RADIANS(C270-C269)</f>
        <v>-8.2030474843733294E-3</v>
      </c>
      <c r="Q270" s="22">
        <f t="shared" ref="Q270:Q280" si="268">ACOS(COS(O270)-SIN(RADIANS(B269))*SIN(RADIANS(B270))*(1-COS(P270)))</f>
        <v>1.0812424174207136E-2</v>
      </c>
      <c r="R270" s="21">
        <f t="shared" ref="R270:R280" si="269">2/Q270*TAN(Q270/2)</f>
        <v>1.000009742490275</v>
      </c>
      <c r="S270" s="20">
        <f t="shared" ref="S270:S280" si="270">(N270/2)*(COS(RADIANS(B269))+COS(RADIANS(B270)))*R270</f>
        <v>6.2796319775936764</v>
      </c>
      <c r="T270" s="20">
        <f t="shared" ref="T270:T280" si="271">(N270/2)*(SIN(RADIANS(B269))*COS(RADIANS(C269))+SIN(RADIANS(B270))*COS(RADIANS(C270)))*R270</f>
        <v>-7.5454400302324167</v>
      </c>
      <c r="U270" s="20">
        <f t="shared" ref="U270:U280" si="272">(N270/2)*(SIN(RADIANS(B269))*SIN(RADIANS(C269))+SIN(RADIANS(B270))*SIN(RADIANS(C270)))*R270</f>
        <v>-1.9056712051946512</v>
      </c>
      <c r="V270" s="25"/>
      <c r="W270" s="44">
        <v>2620</v>
      </c>
      <c r="X270" s="44">
        <v>51.35</v>
      </c>
      <c r="Y270" s="20">
        <v>193.94</v>
      </c>
      <c r="Z270" s="20">
        <f t="shared" ref="Z270:Z280" si="273">AO270+Z269</f>
        <v>2007.3282286618651</v>
      </c>
      <c r="AA270" s="20">
        <f t="shared" ref="AA270:AA280" si="274">$BJ$3-Z270</f>
        <v>-1901.7882286618651</v>
      </c>
      <c r="AB270" s="20">
        <f t="shared" ref="AB270:AB280" si="275">AP270+AB269</f>
        <v>-1515.7713608538083</v>
      </c>
      <c r="AC270" s="20">
        <f t="shared" ref="AC270:AC280" si="276">AQ270+AC269</f>
        <v>-333.43826465785799</v>
      </c>
      <c r="AD270" s="20">
        <f t="shared" ref="AD270:AD280" si="277">AD269+AP270</f>
        <v>6503828.618639146</v>
      </c>
      <c r="AE270" s="20">
        <f t="shared" ref="AE270:AE280" si="278">AE269+AQ270</f>
        <v>2213387.8917353428</v>
      </c>
      <c r="AF270" s="21">
        <f t="shared" ref="AF270:AF280" si="279">SQRT(AB270^2+AC270^2)</f>
        <v>1552.0128526280475</v>
      </c>
      <c r="AG270" s="21">
        <f t="shared" ref="AG270:AG280" si="280">IF(AF270=0,0,IF(AB270&lt;0,ATAN(AC270/AB270)*180/PI()+180,ATAN(AC270/AB270)*180/PI()))</f>
        <v>192.40628515261398</v>
      </c>
      <c r="AH270" s="21">
        <f t="shared" ref="AH270:AH280" si="281">COS((AG270-$BL$3)*PI()/180)*AF270</f>
        <v>1375.4782131384031</v>
      </c>
      <c r="AI270" s="25"/>
      <c r="AJ270" s="20">
        <f t="shared" ref="AJ270:AJ280" si="282">W270-W269</f>
        <v>10</v>
      </c>
      <c r="AK270" s="20">
        <f t="shared" ref="AK270:AK280" si="283">RADIANS(X270-X269)</f>
        <v>8.7266462599716477E-3</v>
      </c>
      <c r="AL270" s="20">
        <f t="shared" ref="AL270:AL280" si="284">RADIANS(Y270-Y269)</f>
        <v>-8.2030474843733294E-3</v>
      </c>
      <c r="AM270" s="23">
        <f t="shared" ref="AM270:AM280" si="285">ACOS(COS(AK270)-SIN(RADIANS(X269))*SIN(RADIANS(X270))*(1-COS(AL270)))</f>
        <v>1.0812424174207136E-2</v>
      </c>
      <c r="AN270" s="44">
        <f t="shared" ref="AN270:AN280" si="286">2/AM270*TAN(AM270/2)</f>
        <v>1.000009742490275</v>
      </c>
      <c r="AO270" s="23">
        <f t="shared" ref="AO270:AO280" si="287">(AJ270/2)*(COS(RADIANS(X269))+COS(RADIANS(X270)))*AN270</f>
        <v>6.2796319775936764</v>
      </c>
      <c r="AP270" s="23">
        <f t="shared" ref="AP270:AP280" si="288">(AJ270/2)*(SIN(RADIANS(X269))*COS(RADIANS(Y269))+SIN(RADIANS(X270))*COS(RADIANS(Y270)))*AN270</f>
        <v>-7.5454400302324167</v>
      </c>
      <c r="AQ270" s="23">
        <f t="shared" ref="AQ270:AQ280" si="289">(AJ270/2)*(SIN(RADIANS(X269))*SIN(RADIANS(Y269))+SIN(RADIANS(X270))*SIN(RADIANS(Y270)))*AN270</f>
        <v>-1.9056712051946512</v>
      </c>
      <c r="AR270" s="44">
        <f t="shared" ref="AR270:AR280" si="290">(10/AJ270)*2*(ASIN((SQRT((SIN((X269-X270)/2)^2+SIN(((Y269-Y270)/2)^2)*SIN(X269)*SIN(X270))))))</f>
        <v>0.60283959232091899</v>
      </c>
      <c r="AS270" s="25"/>
      <c r="AT270" s="20">
        <f t="shared" ref="AT270:AT280" si="291">SQRT((I270-AE270)^2+(H270-AD270)^2)</f>
        <v>0</v>
      </c>
      <c r="AU270" s="20">
        <f t="shared" ref="AU270:AU280" si="292">D270-Z270</f>
        <v>0</v>
      </c>
      <c r="AV270" s="20">
        <f t="shared" ref="AV270:AV280" si="293">SQRT((I270-AE270)^2+(H270-AD270)^2+(D270-Z270)^2)</f>
        <v>0</v>
      </c>
      <c r="AX270" s="18"/>
      <c r="AY270" s="18"/>
      <c r="AZ270" s="18"/>
      <c r="BA270" s="125"/>
      <c r="BB270" s="125"/>
      <c r="BC270" s="126"/>
      <c r="BD270" s="122"/>
      <c r="BE270" s="30" t="s">
        <v>120</v>
      </c>
    </row>
    <row r="271" spans="1:57" x14ac:dyDescent="0.4">
      <c r="A271" s="44">
        <v>2630</v>
      </c>
      <c r="B271" s="44">
        <v>51.83</v>
      </c>
      <c r="C271" s="20">
        <v>194.28</v>
      </c>
      <c r="D271" s="24">
        <f t="shared" si="256"/>
        <v>2013.5410671988827</v>
      </c>
      <c r="E271" s="24">
        <f t="shared" si="257"/>
        <v>-1908.0010671988828</v>
      </c>
      <c r="F271" s="24">
        <f t="shared" si="258"/>
        <v>-1523.3707387284487</v>
      </c>
      <c r="G271" s="24">
        <f t="shared" si="259"/>
        <v>-335.34858614723038</v>
      </c>
      <c r="H271" s="20">
        <f t="shared" si="260"/>
        <v>6503821.0192612717</v>
      </c>
      <c r="I271" s="20">
        <f t="shared" si="261"/>
        <v>2213385.9814138534</v>
      </c>
      <c r="J271" s="21">
        <f t="shared" si="262"/>
        <v>1559.8452108606821</v>
      </c>
      <c r="K271" s="21">
        <f t="shared" si="263"/>
        <v>192.41484525571209</v>
      </c>
      <c r="L271" s="21">
        <f t="shared" si="264"/>
        <v>1382.5276053143195</v>
      </c>
      <c r="M271" s="25"/>
      <c r="N271" s="20">
        <f t="shared" si="265"/>
        <v>10</v>
      </c>
      <c r="O271" s="20">
        <f t="shared" si="266"/>
        <v>8.3775804095727272E-3</v>
      </c>
      <c r="P271" s="20">
        <f t="shared" si="267"/>
        <v>5.9341194567807797E-3</v>
      </c>
      <c r="Q271" s="22">
        <f t="shared" si="268"/>
        <v>9.5814881440310362E-3</v>
      </c>
      <c r="R271" s="21">
        <f t="shared" si="269"/>
        <v>1.000007650479823</v>
      </c>
      <c r="S271" s="20">
        <f t="shared" si="270"/>
        <v>6.2128385370176318</v>
      </c>
      <c r="T271" s="20">
        <f t="shared" si="271"/>
        <v>-7.5993778746403393</v>
      </c>
      <c r="U271" s="20">
        <f t="shared" si="272"/>
        <v>-1.9103214893723683</v>
      </c>
      <c r="V271" s="25"/>
      <c r="W271" s="44">
        <v>2630</v>
      </c>
      <c r="X271" s="44">
        <v>51.83</v>
      </c>
      <c r="Y271" s="20">
        <v>194.28</v>
      </c>
      <c r="Z271" s="20">
        <f t="shared" si="273"/>
        <v>2013.5410671988827</v>
      </c>
      <c r="AA271" s="20">
        <f t="shared" si="274"/>
        <v>-1908.0010671988828</v>
      </c>
      <c r="AB271" s="20">
        <f t="shared" si="275"/>
        <v>-1523.3707387284487</v>
      </c>
      <c r="AC271" s="20">
        <f t="shared" si="276"/>
        <v>-335.34858614723038</v>
      </c>
      <c r="AD271" s="20">
        <f t="shared" si="277"/>
        <v>6503821.0192612717</v>
      </c>
      <c r="AE271" s="20">
        <f t="shared" si="278"/>
        <v>2213385.9814138534</v>
      </c>
      <c r="AF271" s="21">
        <f t="shared" si="279"/>
        <v>1559.8452108606821</v>
      </c>
      <c r="AG271" s="21">
        <f t="shared" si="280"/>
        <v>192.41484525571209</v>
      </c>
      <c r="AH271" s="21">
        <f t="shared" si="281"/>
        <v>1382.5276053143195</v>
      </c>
      <c r="AI271" s="25"/>
      <c r="AJ271" s="20">
        <f t="shared" si="282"/>
        <v>10</v>
      </c>
      <c r="AK271" s="20">
        <f t="shared" si="283"/>
        <v>8.3775804095727272E-3</v>
      </c>
      <c r="AL271" s="20">
        <f t="shared" si="284"/>
        <v>5.9341194567807797E-3</v>
      </c>
      <c r="AM271" s="23">
        <f t="shared" si="285"/>
        <v>9.5814881440310362E-3</v>
      </c>
      <c r="AN271" s="44">
        <f t="shared" si="286"/>
        <v>1.000007650479823</v>
      </c>
      <c r="AO271" s="23">
        <f t="shared" si="287"/>
        <v>6.2128385370176318</v>
      </c>
      <c r="AP271" s="23">
        <f t="shared" si="288"/>
        <v>-7.5993778746403393</v>
      </c>
      <c r="AQ271" s="23">
        <f t="shared" si="289"/>
        <v>-1.9103214893723683</v>
      </c>
      <c r="AR271" s="44">
        <f t="shared" si="290"/>
        <v>0.58101981556859161</v>
      </c>
      <c r="AS271" s="25"/>
      <c r="AT271" s="20">
        <f t="shared" si="291"/>
        <v>0</v>
      </c>
      <c r="AU271" s="20">
        <f t="shared" si="292"/>
        <v>0</v>
      </c>
      <c r="AV271" s="20">
        <f t="shared" si="293"/>
        <v>0</v>
      </c>
      <c r="AX271" s="18"/>
      <c r="AY271" s="18"/>
      <c r="AZ271" s="18"/>
      <c r="BA271" s="125"/>
      <c r="BB271" s="125"/>
      <c r="BC271" s="126"/>
      <c r="BD271" s="122"/>
      <c r="BE271" s="30" t="s">
        <v>120</v>
      </c>
    </row>
    <row r="272" spans="1:57" x14ac:dyDescent="0.4">
      <c r="A272" s="44">
        <v>2640</v>
      </c>
      <c r="B272" s="44">
        <v>51.7</v>
      </c>
      <c r="C272" s="20">
        <v>194.6</v>
      </c>
      <c r="D272" s="24">
        <f t="shared" si="256"/>
        <v>2019.7299591229605</v>
      </c>
      <c r="E272" s="24">
        <f t="shared" si="257"/>
        <v>-1914.1899591229605</v>
      </c>
      <c r="F272" s="24">
        <f t="shared" si="258"/>
        <v>-1530.9773760946525</v>
      </c>
      <c r="G272" s="24">
        <f t="shared" si="259"/>
        <v>-337.30727996051775</v>
      </c>
      <c r="H272" s="20">
        <f t="shared" si="260"/>
        <v>6503813.4126239056</v>
      </c>
      <c r="I272" s="20">
        <f t="shared" si="261"/>
        <v>2213384.0227200403</v>
      </c>
      <c r="J272" s="21">
        <f t="shared" si="262"/>
        <v>1567.6951002117823</v>
      </c>
      <c r="K272" s="21">
        <f t="shared" si="263"/>
        <v>192.42498925017179</v>
      </c>
      <c r="L272" s="21">
        <f t="shared" si="264"/>
        <v>1389.6136517138718</v>
      </c>
      <c r="M272" s="25"/>
      <c r="N272" s="20">
        <f t="shared" si="265"/>
        <v>10</v>
      </c>
      <c r="O272" s="20">
        <f t="shared" si="266"/>
        <v>-2.2689280275925493E-3</v>
      </c>
      <c r="P272" s="20">
        <f t="shared" si="267"/>
        <v>5.5850536063817352E-3</v>
      </c>
      <c r="Q272" s="22">
        <f t="shared" si="268"/>
        <v>4.9389526896632674E-3</v>
      </c>
      <c r="R272" s="21">
        <f t="shared" si="269"/>
        <v>1.0000020327760979</v>
      </c>
      <c r="S272" s="20">
        <f t="shared" si="270"/>
        <v>6.1888919240777476</v>
      </c>
      <c r="T272" s="20">
        <f t="shared" si="271"/>
        <v>-7.6066373662037057</v>
      </c>
      <c r="U272" s="20">
        <f t="shared" si="272"/>
        <v>-1.9586938132873537</v>
      </c>
      <c r="V272" s="25"/>
      <c r="W272" s="44">
        <v>2640</v>
      </c>
      <c r="X272" s="44">
        <v>51.7</v>
      </c>
      <c r="Y272" s="20">
        <v>194.6</v>
      </c>
      <c r="Z272" s="20">
        <f t="shared" si="273"/>
        <v>2019.7299591229605</v>
      </c>
      <c r="AA272" s="20">
        <f t="shared" si="274"/>
        <v>-1914.1899591229605</v>
      </c>
      <c r="AB272" s="20">
        <f t="shared" si="275"/>
        <v>-1530.9773760946525</v>
      </c>
      <c r="AC272" s="20">
        <f t="shared" si="276"/>
        <v>-337.30727996051775</v>
      </c>
      <c r="AD272" s="20">
        <f t="shared" si="277"/>
        <v>6503813.4126239056</v>
      </c>
      <c r="AE272" s="20">
        <f t="shared" si="278"/>
        <v>2213384.0227200403</v>
      </c>
      <c r="AF272" s="21">
        <f t="shared" si="279"/>
        <v>1567.6951002117823</v>
      </c>
      <c r="AG272" s="21">
        <f t="shared" si="280"/>
        <v>192.42498925017179</v>
      </c>
      <c r="AH272" s="21">
        <f t="shared" si="281"/>
        <v>1389.6136517138718</v>
      </c>
      <c r="AI272" s="25"/>
      <c r="AJ272" s="20">
        <f t="shared" si="282"/>
        <v>10</v>
      </c>
      <c r="AK272" s="20">
        <f t="shared" si="283"/>
        <v>-2.2689280275925493E-3</v>
      </c>
      <c r="AL272" s="20">
        <f t="shared" si="284"/>
        <v>5.5850536063817352E-3</v>
      </c>
      <c r="AM272" s="23">
        <f t="shared" si="285"/>
        <v>4.9389526896632674E-3</v>
      </c>
      <c r="AN272" s="44">
        <f t="shared" si="286"/>
        <v>1.0000020327760979</v>
      </c>
      <c r="AO272" s="23">
        <f t="shared" si="287"/>
        <v>6.1888919240777476</v>
      </c>
      <c r="AP272" s="23">
        <f t="shared" si="288"/>
        <v>-7.6066373662037057</v>
      </c>
      <c r="AQ272" s="23">
        <f t="shared" si="289"/>
        <v>-1.9586938132873537</v>
      </c>
      <c r="AR272" s="44">
        <f t="shared" si="290"/>
        <v>0.34568626255647433</v>
      </c>
      <c r="AS272" s="25"/>
      <c r="AT272" s="20">
        <f t="shared" si="291"/>
        <v>0</v>
      </c>
      <c r="AU272" s="20">
        <f t="shared" si="292"/>
        <v>0</v>
      </c>
      <c r="AV272" s="20">
        <f t="shared" si="293"/>
        <v>0</v>
      </c>
      <c r="AX272" s="18"/>
      <c r="AY272" s="18"/>
      <c r="AZ272" s="18"/>
      <c r="BA272" s="125"/>
      <c r="BB272" s="125"/>
      <c r="BC272" s="126"/>
      <c r="BD272" s="122"/>
      <c r="BE272" s="30" t="s">
        <v>120</v>
      </c>
    </row>
    <row r="273" spans="1:57" x14ac:dyDescent="0.4">
      <c r="A273" s="44">
        <v>2650</v>
      </c>
      <c r="B273" s="44">
        <v>51.41</v>
      </c>
      <c r="C273" s="20">
        <v>194.63</v>
      </c>
      <c r="D273" s="24">
        <f t="shared" si="256"/>
        <v>2025.947583573605</v>
      </c>
      <c r="E273" s="24">
        <f t="shared" si="257"/>
        <v>-1920.4075835736051</v>
      </c>
      <c r="F273" s="24">
        <f t="shared" si="258"/>
        <v>-1538.5560019448578</v>
      </c>
      <c r="G273" s="24">
        <f t="shared" si="259"/>
        <v>-339.28347871724264</v>
      </c>
      <c r="H273" s="20">
        <f t="shared" si="260"/>
        <v>6503805.8339980552</v>
      </c>
      <c r="I273" s="20">
        <f t="shared" si="261"/>
        <v>2213382.0465212837</v>
      </c>
      <c r="J273" s="21">
        <f t="shared" si="262"/>
        <v>1575.5214533769506</v>
      </c>
      <c r="K273" s="21">
        <f t="shared" si="263"/>
        <v>192.43587317120696</v>
      </c>
      <c r="L273" s="21">
        <f t="shared" si="264"/>
        <v>1396.6894920080001</v>
      </c>
      <c r="M273" s="25"/>
      <c r="N273" s="20">
        <f t="shared" si="265"/>
        <v>10</v>
      </c>
      <c r="O273" s="20">
        <f t="shared" si="266"/>
        <v>-5.0614548307836649E-3</v>
      </c>
      <c r="P273" s="20">
        <f t="shared" si="267"/>
        <v>5.2359877559831865E-4</v>
      </c>
      <c r="Q273" s="22">
        <f t="shared" si="268"/>
        <v>5.0780403677768149E-3</v>
      </c>
      <c r="R273" s="21">
        <f t="shared" si="269"/>
        <v>1.0000021488800395</v>
      </c>
      <c r="S273" s="20">
        <f t="shared" si="270"/>
        <v>6.2176244506445375</v>
      </c>
      <c r="T273" s="20">
        <f t="shared" si="271"/>
        <v>-7.5786258502053769</v>
      </c>
      <c r="U273" s="20">
        <f t="shared" si="272"/>
        <v>-1.9761987567248813</v>
      </c>
      <c r="V273" s="25"/>
      <c r="W273" s="44">
        <v>2650</v>
      </c>
      <c r="X273" s="44">
        <v>51.41</v>
      </c>
      <c r="Y273" s="20">
        <v>194.63</v>
      </c>
      <c r="Z273" s="20">
        <f t="shared" si="273"/>
        <v>2025.947583573605</v>
      </c>
      <c r="AA273" s="20">
        <f t="shared" si="274"/>
        <v>-1920.4075835736051</v>
      </c>
      <c r="AB273" s="20">
        <f t="shared" si="275"/>
        <v>-1538.5560019448578</v>
      </c>
      <c r="AC273" s="20">
        <f t="shared" si="276"/>
        <v>-339.28347871724264</v>
      </c>
      <c r="AD273" s="20">
        <f t="shared" si="277"/>
        <v>6503805.8339980552</v>
      </c>
      <c r="AE273" s="20">
        <f t="shared" si="278"/>
        <v>2213382.0465212837</v>
      </c>
      <c r="AF273" s="21">
        <f t="shared" si="279"/>
        <v>1575.5214533769506</v>
      </c>
      <c r="AG273" s="21">
        <f t="shared" si="280"/>
        <v>192.43587317120696</v>
      </c>
      <c r="AH273" s="21">
        <f t="shared" si="281"/>
        <v>1396.6894920080001</v>
      </c>
      <c r="AI273" s="25"/>
      <c r="AJ273" s="20">
        <f t="shared" si="282"/>
        <v>10</v>
      </c>
      <c r="AK273" s="20">
        <f t="shared" si="283"/>
        <v>-5.0614548307836649E-3</v>
      </c>
      <c r="AL273" s="20">
        <f t="shared" si="284"/>
        <v>5.2359877559831865E-4</v>
      </c>
      <c r="AM273" s="23">
        <f t="shared" si="285"/>
        <v>5.0780403677768149E-3</v>
      </c>
      <c r="AN273" s="44">
        <f t="shared" si="286"/>
        <v>1.0000021488800395</v>
      </c>
      <c r="AO273" s="23">
        <f t="shared" si="287"/>
        <v>6.2176244506445375</v>
      </c>
      <c r="AP273" s="23">
        <f t="shared" si="288"/>
        <v>-7.5786258502053769</v>
      </c>
      <c r="AQ273" s="23">
        <f t="shared" si="289"/>
        <v>-1.9761987567248813</v>
      </c>
      <c r="AR273" s="44">
        <f t="shared" si="290"/>
        <v>0.29141621611291457</v>
      </c>
      <c r="AS273" s="25"/>
      <c r="AT273" s="20">
        <f t="shared" si="291"/>
        <v>0</v>
      </c>
      <c r="AU273" s="20">
        <f t="shared" si="292"/>
        <v>0</v>
      </c>
      <c r="AV273" s="20">
        <f t="shared" si="293"/>
        <v>0</v>
      </c>
      <c r="AX273" s="18"/>
      <c r="AY273" s="18"/>
      <c r="AZ273" s="18"/>
      <c r="BA273" s="125"/>
      <c r="BB273" s="125"/>
      <c r="BC273" s="126"/>
      <c r="BD273" s="122"/>
      <c r="BE273" s="30" t="s">
        <v>120</v>
      </c>
    </row>
    <row r="274" spans="1:57" x14ac:dyDescent="0.4">
      <c r="A274" s="44">
        <v>2660</v>
      </c>
      <c r="B274" s="44">
        <v>51.31</v>
      </c>
      <c r="C274" s="20">
        <v>194.86</v>
      </c>
      <c r="D274" s="24">
        <f t="shared" si="256"/>
        <v>2032.1918383852285</v>
      </c>
      <c r="E274" s="24">
        <f t="shared" si="257"/>
        <v>-1926.6518383852285</v>
      </c>
      <c r="F274" s="24">
        <f t="shared" si="258"/>
        <v>-1546.1096164365124</v>
      </c>
      <c r="G274" s="24">
        <f t="shared" si="259"/>
        <v>-341.27146328651082</v>
      </c>
      <c r="H274" s="20">
        <f t="shared" si="260"/>
        <v>6503798.2803835636</v>
      </c>
      <c r="I274" s="20">
        <f t="shared" si="261"/>
        <v>2213380.0585367144</v>
      </c>
      <c r="J274" s="21">
        <f t="shared" si="262"/>
        <v>1583.3259796046977</v>
      </c>
      <c r="K274" s="21">
        <f t="shared" si="263"/>
        <v>192.44726103784822</v>
      </c>
      <c r="L274" s="21">
        <f t="shared" si="264"/>
        <v>1403.7537482641685</v>
      </c>
      <c r="M274" s="25"/>
      <c r="N274" s="20">
        <f t="shared" si="265"/>
        <v>10</v>
      </c>
      <c r="O274" s="20">
        <f t="shared" si="266"/>
        <v>-1.7453292519942303E-3</v>
      </c>
      <c r="P274" s="20">
        <f t="shared" si="267"/>
        <v>4.0142572795872754E-3</v>
      </c>
      <c r="Q274" s="22">
        <f t="shared" si="268"/>
        <v>3.5885046593462366E-3</v>
      </c>
      <c r="R274" s="21">
        <f t="shared" si="269"/>
        <v>1.0000010731151894</v>
      </c>
      <c r="S274" s="20">
        <f t="shared" si="270"/>
        <v>6.2442548116234633</v>
      </c>
      <c r="T274" s="20">
        <f t="shared" si="271"/>
        <v>-7.5536144916545913</v>
      </c>
      <c r="U274" s="20">
        <f t="shared" si="272"/>
        <v>-1.9879845692681537</v>
      </c>
      <c r="V274" s="25"/>
      <c r="W274" s="44">
        <v>2660</v>
      </c>
      <c r="X274" s="44">
        <v>51.31</v>
      </c>
      <c r="Y274" s="20">
        <v>194.86</v>
      </c>
      <c r="Z274" s="20">
        <f t="shared" si="273"/>
        <v>2032.1918383852285</v>
      </c>
      <c r="AA274" s="20">
        <f t="shared" si="274"/>
        <v>-1926.6518383852285</v>
      </c>
      <c r="AB274" s="20">
        <f t="shared" si="275"/>
        <v>-1546.1096164365124</v>
      </c>
      <c r="AC274" s="20">
        <f t="shared" si="276"/>
        <v>-341.27146328651082</v>
      </c>
      <c r="AD274" s="20">
        <f t="shared" si="277"/>
        <v>6503798.2803835636</v>
      </c>
      <c r="AE274" s="20">
        <f t="shared" si="278"/>
        <v>2213380.0585367144</v>
      </c>
      <c r="AF274" s="21">
        <f t="shared" si="279"/>
        <v>1583.3259796046977</v>
      </c>
      <c r="AG274" s="21">
        <f t="shared" si="280"/>
        <v>192.44726103784822</v>
      </c>
      <c r="AH274" s="21">
        <f t="shared" si="281"/>
        <v>1403.7537482641685</v>
      </c>
      <c r="AI274" s="25"/>
      <c r="AJ274" s="20">
        <f t="shared" si="282"/>
        <v>10</v>
      </c>
      <c r="AK274" s="20">
        <f t="shared" si="283"/>
        <v>-1.7453292519942303E-3</v>
      </c>
      <c r="AL274" s="20">
        <f t="shared" si="284"/>
        <v>4.0142572795872754E-3</v>
      </c>
      <c r="AM274" s="23">
        <f t="shared" si="285"/>
        <v>3.5885046593462366E-3</v>
      </c>
      <c r="AN274" s="44">
        <f t="shared" si="286"/>
        <v>1.0000010731151894</v>
      </c>
      <c r="AO274" s="23">
        <f t="shared" si="287"/>
        <v>6.2442548116234633</v>
      </c>
      <c r="AP274" s="23">
        <f t="shared" si="288"/>
        <v>-7.5536144916545913</v>
      </c>
      <c r="AQ274" s="23">
        <f t="shared" si="289"/>
        <v>-1.9879845692681537</v>
      </c>
      <c r="AR274" s="44">
        <f t="shared" si="290"/>
        <v>0.22773342658560716</v>
      </c>
      <c r="AS274" s="25"/>
      <c r="AT274" s="20">
        <f t="shared" si="291"/>
        <v>0</v>
      </c>
      <c r="AU274" s="20">
        <f t="shared" si="292"/>
        <v>0</v>
      </c>
      <c r="AV274" s="20">
        <f t="shared" si="293"/>
        <v>0</v>
      </c>
      <c r="AX274" s="18"/>
      <c r="AY274" s="18"/>
      <c r="AZ274" s="18"/>
      <c r="BA274" s="125"/>
      <c r="BB274" s="125"/>
      <c r="BC274" s="126"/>
      <c r="BD274" s="122"/>
      <c r="BE274" s="30" t="s">
        <v>120</v>
      </c>
    </row>
    <row r="275" spans="1:57" x14ac:dyDescent="0.4">
      <c r="A275" s="44">
        <v>2671</v>
      </c>
      <c r="B275" s="44">
        <v>51.62</v>
      </c>
      <c r="C275" s="20">
        <v>195.09399999999999</v>
      </c>
      <c r="D275" s="24">
        <f t="shared" si="256"/>
        <v>2039.044754329168</v>
      </c>
      <c r="E275" s="24">
        <f t="shared" si="257"/>
        <v>-1933.504754329168</v>
      </c>
      <c r="F275" s="24">
        <f t="shared" si="258"/>
        <v>-1554.4217932817344</v>
      </c>
      <c r="G275" s="24">
        <f t="shared" si="259"/>
        <v>-343.49516764493706</v>
      </c>
      <c r="H275" s="20">
        <f t="shared" si="260"/>
        <v>6503789.9682067186</v>
      </c>
      <c r="I275" s="20">
        <f t="shared" si="261"/>
        <v>2213377.8348323558</v>
      </c>
      <c r="J275" s="21">
        <f t="shared" si="262"/>
        <v>1591.9221217209799</v>
      </c>
      <c r="K275" s="21">
        <f t="shared" si="263"/>
        <v>192.46093142646987</v>
      </c>
      <c r="L275" s="21">
        <f t="shared" si="264"/>
        <v>1411.5506147558756</v>
      </c>
      <c r="M275" s="25"/>
      <c r="N275" s="20">
        <f t="shared" si="265"/>
        <v>11</v>
      </c>
      <c r="O275" s="20">
        <f t="shared" si="266"/>
        <v>5.4105206811823374E-3</v>
      </c>
      <c r="P275" s="20">
        <f t="shared" si="267"/>
        <v>4.0840704496663896E-3</v>
      </c>
      <c r="Q275" s="22">
        <f t="shared" si="268"/>
        <v>6.2832788461011368E-3</v>
      </c>
      <c r="R275" s="21">
        <f t="shared" si="269"/>
        <v>1.0000032899790769</v>
      </c>
      <c r="S275" s="20">
        <f t="shared" si="270"/>
        <v>6.852915943939494</v>
      </c>
      <c r="T275" s="20">
        <f t="shared" si="271"/>
        <v>-8.3121768452219076</v>
      </c>
      <c r="U275" s="20">
        <f t="shared" si="272"/>
        <v>-2.2237043584262368</v>
      </c>
      <c r="V275" s="25"/>
      <c r="W275" s="44">
        <v>2671</v>
      </c>
      <c r="X275" s="44">
        <v>51.62</v>
      </c>
      <c r="Y275" s="20">
        <v>195.09399999999999</v>
      </c>
      <c r="Z275" s="20">
        <f t="shared" si="273"/>
        <v>2039.044754329168</v>
      </c>
      <c r="AA275" s="20">
        <f t="shared" si="274"/>
        <v>-1933.504754329168</v>
      </c>
      <c r="AB275" s="20">
        <f t="shared" si="275"/>
        <v>-1554.4217932817344</v>
      </c>
      <c r="AC275" s="20">
        <f t="shared" si="276"/>
        <v>-343.49516764493706</v>
      </c>
      <c r="AD275" s="20">
        <f t="shared" si="277"/>
        <v>6503789.9682067186</v>
      </c>
      <c r="AE275" s="20">
        <f t="shared" si="278"/>
        <v>2213377.8348323558</v>
      </c>
      <c r="AF275" s="21">
        <f t="shared" si="279"/>
        <v>1591.9221217209799</v>
      </c>
      <c r="AG275" s="21">
        <f t="shared" si="280"/>
        <v>192.46093142646987</v>
      </c>
      <c r="AH275" s="21">
        <f t="shared" si="281"/>
        <v>1411.5506147558756</v>
      </c>
      <c r="AI275" s="25"/>
      <c r="AJ275" s="20">
        <f t="shared" si="282"/>
        <v>11</v>
      </c>
      <c r="AK275" s="20">
        <f t="shared" si="283"/>
        <v>5.4105206811823374E-3</v>
      </c>
      <c r="AL275" s="20">
        <f t="shared" si="284"/>
        <v>4.0840704496663896E-3</v>
      </c>
      <c r="AM275" s="23">
        <f t="shared" si="285"/>
        <v>6.2832788461011368E-3</v>
      </c>
      <c r="AN275" s="44">
        <f t="shared" si="286"/>
        <v>1.0000032899790769</v>
      </c>
      <c r="AO275" s="23">
        <f t="shared" si="287"/>
        <v>6.852915943939494</v>
      </c>
      <c r="AP275" s="23">
        <f t="shared" si="288"/>
        <v>-8.3121768452219076</v>
      </c>
      <c r="AQ275" s="23">
        <f t="shared" si="289"/>
        <v>-2.2237043584262368</v>
      </c>
      <c r="AR275" s="44">
        <f t="shared" si="290"/>
        <v>0.34410918611522873</v>
      </c>
      <c r="AS275" s="25"/>
      <c r="AT275" s="20">
        <f t="shared" si="291"/>
        <v>0</v>
      </c>
      <c r="AU275" s="20">
        <f t="shared" si="292"/>
        <v>0</v>
      </c>
      <c r="AV275" s="20">
        <f t="shared" si="293"/>
        <v>0</v>
      </c>
      <c r="AX275" s="18"/>
      <c r="AY275" s="18"/>
      <c r="AZ275" s="18"/>
      <c r="BA275" s="125"/>
      <c r="BB275" s="125"/>
      <c r="BC275" s="126"/>
      <c r="BD275" s="122"/>
      <c r="BE275" s="30" t="s">
        <v>120</v>
      </c>
    </row>
    <row r="276" spans="1:57" x14ac:dyDescent="0.4">
      <c r="A276" s="44">
        <v>2688.15</v>
      </c>
      <c r="B276" s="44">
        <v>54.15</v>
      </c>
      <c r="C276" s="20">
        <v>198.33</v>
      </c>
      <c r="D276" s="24">
        <f t="shared" si="256"/>
        <v>2049.3942601983867</v>
      </c>
      <c r="E276" s="24">
        <f t="shared" si="257"/>
        <v>-1943.8542601983868</v>
      </c>
      <c r="F276" s="24">
        <f t="shared" si="258"/>
        <v>-1567.5140831337967</v>
      </c>
      <c r="G276" s="24">
        <f t="shared" si="259"/>
        <v>-347.43276937308394</v>
      </c>
      <c r="H276" s="20">
        <f t="shared" si="260"/>
        <v>6503776.8759168666</v>
      </c>
      <c r="I276" s="20">
        <f t="shared" si="261"/>
        <v>2213373.8972306275</v>
      </c>
      <c r="J276" s="21">
        <f t="shared" si="262"/>
        <v>1605.5559566882239</v>
      </c>
      <c r="K276" s="21">
        <f t="shared" si="263"/>
        <v>192.49732649779435</v>
      </c>
      <c r="L276" s="21">
        <f t="shared" si="264"/>
        <v>1424.1109322474838</v>
      </c>
      <c r="M276" s="25"/>
      <c r="N276" s="20">
        <f t="shared" si="265"/>
        <v>17.150000000000091</v>
      </c>
      <c r="O276" s="20">
        <f t="shared" si="266"/>
        <v>4.4156830075456559E-2</v>
      </c>
      <c r="P276" s="20">
        <f t="shared" si="267"/>
        <v>5.6478854594536824E-2</v>
      </c>
      <c r="Q276" s="22">
        <f t="shared" si="268"/>
        <v>6.3064477974220212E-2</v>
      </c>
      <c r="R276" s="21">
        <f t="shared" si="269"/>
        <v>1.0003315592311672</v>
      </c>
      <c r="S276" s="20">
        <f t="shared" si="270"/>
        <v>10.34950586921898</v>
      </c>
      <c r="T276" s="20">
        <f t="shared" si="271"/>
        <v>-13.092289852062356</v>
      </c>
      <c r="U276" s="20">
        <f t="shared" si="272"/>
        <v>-3.9376017281468956</v>
      </c>
      <c r="V276" s="25"/>
      <c r="W276" s="44">
        <v>2688.15</v>
      </c>
      <c r="X276" s="44">
        <v>54.15</v>
      </c>
      <c r="Y276" s="20">
        <v>198.13</v>
      </c>
      <c r="Z276" s="20">
        <f t="shared" si="273"/>
        <v>2049.3940506762287</v>
      </c>
      <c r="AA276" s="20">
        <f t="shared" si="274"/>
        <v>-1943.8540506762288</v>
      </c>
      <c r="AB276" s="20">
        <f t="shared" si="275"/>
        <v>-1567.5214103165249</v>
      </c>
      <c r="AC276" s="20">
        <f t="shared" si="276"/>
        <v>-347.4096384392642</v>
      </c>
      <c r="AD276" s="20">
        <f t="shared" si="277"/>
        <v>6503776.8685896834</v>
      </c>
      <c r="AE276" s="20">
        <f t="shared" si="278"/>
        <v>2213373.9203615617</v>
      </c>
      <c r="AF276" s="21">
        <f t="shared" si="279"/>
        <v>1605.5581050467179</v>
      </c>
      <c r="AG276" s="21">
        <f t="shared" si="280"/>
        <v>192.49646402568987</v>
      </c>
      <c r="AH276" s="21">
        <f t="shared" si="281"/>
        <v>1424.1016769174369</v>
      </c>
      <c r="AI276" s="25"/>
      <c r="AJ276" s="20">
        <f t="shared" si="282"/>
        <v>17.150000000000091</v>
      </c>
      <c r="AK276" s="20">
        <f t="shared" si="283"/>
        <v>4.4156830075456559E-2</v>
      </c>
      <c r="AL276" s="20">
        <f t="shared" si="284"/>
        <v>5.2988196090547869E-2</v>
      </c>
      <c r="AM276" s="23">
        <f t="shared" si="285"/>
        <v>6.1108913918281438E-2</v>
      </c>
      <c r="AN276" s="44">
        <f t="shared" si="286"/>
        <v>1.0003113078655492</v>
      </c>
      <c r="AO276" s="23">
        <f t="shared" si="287"/>
        <v>10.349296347060664</v>
      </c>
      <c r="AP276" s="23">
        <f t="shared" si="288"/>
        <v>-13.09961703479059</v>
      </c>
      <c r="AQ276" s="23">
        <f t="shared" si="289"/>
        <v>-3.9144707943271571</v>
      </c>
      <c r="AR276" s="44">
        <f t="shared" si="290"/>
        <v>0.82056302155446492</v>
      </c>
      <c r="AS276" s="25"/>
      <c r="AT276" s="20">
        <f t="shared" si="291"/>
        <v>2.4263712221980996E-2</v>
      </c>
      <c r="AU276" s="20">
        <f t="shared" si="292"/>
        <v>2.0952215800207341E-4</v>
      </c>
      <c r="AV276" s="20">
        <f t="shared" si="293"/>
        <v>2.4264616838635712E-2</v>
      </c>
      <c r="AX276" s="18" t="s">
        <v>143</v>
      </c>
      <c r="AY276" s="18"/>
      <c r="AZ276" s="18"/>
      <c r="BA276" s="125"/>
      <c r="BB276" s="125"/>
      <c r="BC276" s="126"/>
      <c r="BD276" s="122"/>
      <c r="BE276" s="30" t="s">
        <v>99</v>
      </c>
    </row>
    <row r="277" spans="1:57" x14ac:dyDescent="0.4">
      <c r="A277" s="44">
        <v>2706.46</v>
      </c>
      <c r="B277" s="44">
        <v>54.15</v>
      </c>
      <c r="C277" s="20">
        <v>201.85</v>
      </c>
      <c r="D277" s="24">
        <f t="shared" si="256"/>
        <v>2060.1200069800161</v>
      </c>
      <c r="E277" s="24">
        <f t="shared" si="257"/>
        <v>-1954.5800069800162</v>
      </c>
      <c r="F277" s="24">
        <f t="shared" si="258"/>
        <v>-1581.448587127931</v>
      </c>
      <c r="G277" s="24">
        <f t="shared" si="259"/>
        <v>-352.52931615786395</v>
      </c>
      <c r="H277" s="20">
        <f t="shared" si="260"/>
        <v>6503762.9414128726</v>
      </c>
      <c r="I277" s="20">
        <f t="shared" si="261"/>
        <v>2213368.8006838425</v>
      </c>
      <c r="J277" s="21">
        <f t="shared" si="262"/>
        <v>1620.2643464816661</v>
      </c>
      <c r="K277" s="21">
        <f t="shared" si="263"/>
        <v>192.5666517915931</v>
      </c>
      <c r="L277" s="21">
        <f t="shared" si="264"/>
        <v>1438.0613787252541</v>
      </c>
      <c r="M277" s="25"/>
      <c r="N277" s="20">
        <f t="shared" si="265"/>
        <v>18.309999999999945</v>
      </c>
      <c r="O277" s="20">
        <f t="shared" si="266"/>
        <v>0</v>
      </c>
      <c r="P277" s="20">
        <f t="shared" si="267"/>
        <v>6.1435589670200082E-2</v>
      </c>
      <c r="Q277" s="22">
        <f t="shared" si="268"/>
        <v>4.979411710412518E-2</v>
      </c>
      <c r="R277" s="21">
        <f t="shared" si="269"/>
        <v>1.000206672418477</v>
      </c>
      <c r="S277" s="20">
        <f t="shared" si="270"/>
        <v>10.7257467816295</v>
      </c>
      <c r="T277" s="20">
        <f t="shared" si="271"/>
        <v>-13.934503994134253</v>
      </c>
      <c r="U277" s="20">
        <f t="shared" si="272"/>
        <v>-5.0965467847799939</v>
      </c>
      <c r="V277" s="25"/>
      <c r="W277" s="44">
        <v>2706.46</v>
      </c>
      <c r="X277" s="44">
        <v>54.15</v>
      </c>
      <c r="Y277" s="20">
        <v>201.65</v>
      </c>
      <c r="Z277" s="20">
        <f t="shared" si="273"/>
        <v>2060.1197974578581</v>
      </c>
      <c r="AA277" s="20">
        <f t="shared" si="274"/>
        <v>-1954.5797974578581</v>
      </c>
      <c r="AB277" s="20">
        <f t="shared" si="275"/>
        <v>-1581.4736196851393</v>
      </c>
      <c r="AC277" s="20">
        <f t="shared" si="276"/>
        <v>-352.45751367804951</v>
      </c>
      <c r="AD277" s="20">
        <f t="shared" si="277"/>
        <v>6503762.9163803151</v>
      </c>
      <c r="AE277" s="20">
        <f t="shared" si="278"/>
        <v>2213368.8724863231</v>
      </c>
      <c r="AF277" s="21">
        <f t="shared" si="279"/>
        <v>1620.2731586705154</v>
      </c>
      <c r="AG277" s="21">
        <f t="shared" si="280"/>
        <v>192.56398095667038</v>
      </c>
      <c r="AH277" s="21">
        <f t="shared" si="281"/>
        <v>1438.034401032231</v>
      </c>
      <c r="AI277" s="25"/>
      <c r="AJ277" s="20">
        <f t="shared" si="282"/>
        <v>18.309999999999945</v>
      </c>
      <c r="AK277" s="20">
        <f t="shared" si="283"/>
        <v>0</v>
      </c>
      <c r="AL277" s="20">
        <f t="shared" si="284"/>
        <v>6.1435589670200581E-2</v>
      </c>
      <c r="AM277" s="23">
        <f t="shared" si="285"/>
        <v>4.979411710412518E-2</v>
      </c>
      <c r="AN277" s="44">
        <f t="shared" si="286"/>
        <v>1.000206672418477</v>
      </c>
      <c r="AO277" s="23">
        <f t="shared" si="287"/>
        <v>10.7257467816295</v>
      </c>
      <c r="AP277" s="23">
        <f t="shared" si="288"/>
        <v>-13.952209368614449</v>
      </c>
      <c r="AQ277" s="23">
        <f t="shared" si="289"/>
        <v>-5.0478752387853278</v>
      </c>
      <c r="AR277" s="44">
        <f t="shared" si="290"/>
        <v>0.1554753745146524</v>
      </c>
      <c r="AS277" s="25"/>
      <c r="AT277" s="20">
        <f t="shared" si="291"/>
        <v>7.6040943966904917E-2</v>
      </c>
      <c r="AU277" s="20">
        <f t="shared" si="292"/>
        <v>2.0952215800207341E-4</v>
      </c>
      <c r="AV277" s="20">
        <f t="shared" si="293"/>
        <v>7.6041232623575136E-2</v>
      </c>
      <c r="AX277" s="18" t="s">
        <v>143</v>
      </c>
      <c r="AY277" s="18"/>
      <c r="AZ277" s="18"/>
      <c r="BA277" s="125"/>
      <c r="BB277" s="125"/>
      <c r="BC277" s="126"/>
      <c r="BD277" s="122"/>
      <c r="BE277" s="30" t="s">
        <v>99</v>
      </c>
    </row>
    <row r="278" spans="1:57" x14ac:dyDescent="0.4">
      <c r="A278" s="44">
        <v>2715.81</v>
      </c>
      <c r="B278" s="44">
        <v>54.38</v>
      </c>
      <c r="C278" s="20">
        <v>200.25</v>
      </c>
      <c r="D278" s="24">
        <f t="shared" si="256"/>
        <v>2065.5809847379055</v>
      </c>
      <c r="E278" s="24">
        <f t="shared" si="257"/>
        <v>-1960.0409847379055</v>
      </c>
      <c r="F278" s="24">
        <f t="shared" si="258"/>
        <v>-1588.5314194476182</v>
      </c>
      <c r="G278" s="24">
        <f t="shared" si="259"/>
        <v>-355.25509085703652</v>
      </c>
      <c r="H278" s="20">
        <f t="shared" si="260"/>
        <v>6503755.858580553</v>
      </c>
      <c r="I278" s="20">
        <f t="shared" si="261"/>
        <v>2213366.0749091431</v>
      </c>
      <c r="J278" s="21">
        <f t="shared" si="262"/>
        <v>1627.7709452352644</v>
      </c>
      <c r="K278" s="21">
        <f t="shared" si="263"/>
        <v>192.60605439142859</v>
      </c>
      <c r="L278" s="21">
        <f t="shared" si="264"/>
        <v>1445.2392372687193</v>
      </c>
      <c r="M278" s="25"/>
      <c r="N278" s="20">
        <f t="shared" si="265"/>
        <v>9.3499999999999091</v>
      </c>
      <c r="O278" s="20">
        <f t="shared" si="266"/>
        <v>4.0142572795870274E-3</v>
      </c>
      <c r="P278" s="20">
        <f t="shared" si="267"/>
        <v>-2.7925268031909173E-2</v>
      </c>
      <c r="Q278" s="22">
        <f t="shared" si="268"/>
        <v>2.3020107506027232E-2</v>
      </c>
      <c r="R278" s="21">
        <f t="shared" si="269"/>
        <v>1.0000441627860985</v>
      </c>
      <c r="S278" s="20">
        <f t="shared" si="270"/>
        <v>5.4609777578895358</v>
      </c>
      <c r="T278" s="20">
        <f t="shared" si="271"/>
        <v>-7.0828323196872116</v>
      </c>
      <c r="U278" s="20">
        <f t="shared" si="272"/>
        <v>-2.7257746991725962</v>
      </c>
      <c r="V278" s="25"/>
      <c r="W278" s="44">
        <v>2715.81</v>
      </c>
      <c r="X278" s="44">
        <v>54.38</v>
      </c>
      <c r="Y278" s="20">
        <v>200.05</v>
      </c>
      <c r="Z278" s="20">
        <f t="shared" si="273"/>
        <v>2065.5807752157475</v>
      </c>
      <c r="AA278" s="20">
        <f t="shared" si="274"/>
        <v>-1960.0407752157475</v>
      </c>
      <c r="AB278" s="20">
        <f t="shared" si="275"/>
        <v>-1588.5659235830994</v>
      </c>
      <c r="AC278" s="20">
        <f t="shared" si="276"/>
        <v>-355.15854807220933</v>
      </c>
      <c r="AD278" s="20">
        <f t="shared" si="277"/>
        <v>6503755.8240764169</v>
      </c>
      <c r="AE278" s="20">
        <f t="shared" si="278"/>
        <v>2213366.171451929</v>
      </c>
      <c r="AF278" s="21">
        <f t="shared" si="279"/>
        <v>1627.7835506719514</v>
      </c>
      <c r="AG278" s="21">
        <f t="shared" si="280"/>
        <v>192.60247307341606</v>
      </c>
      <c r="AH278" s="21">
        <f t="shared" si="281"/>
        <v>1445.2036124640777</v>
      </c>
      <c r="AI278" s="25"/>
      <c r="AJ278" s="20">
        <f t="shared" si="282"/>
        <v>9.3499999999999091</v>
      </c>
      <c r="AK278" s="20">
        <f t="shared" si="283"/>
        <v>4.0142572795870274E-3</v>
      </c>
      <c r="AL278" s="20">
        <f t="shared" si="284"/>
        <v>-2.7925268031909173E-2</v>
      </c>
      <c r="AM278" s="23">
        <f t="shared" si="285"/>
        <v>2.3020107506027232E-2</v>
      </c>
      <c r="AN278" s="44">
        <f t="shared" si="286"/>
        <v>1.0000441627860985</v>
      </c>
      <c r="AO278" s="23">
        <f t="shared" si="287"/>
        <v>5.4609777578895358</v>
      </c>
      <c r="AP278" s="23">
        <f t="shared" si="288"/>
        <v>-7.0923038979601545</v>
      </c>
      <c r="AQ278" s="23">
        <f t="shared" si="289"/>
        <v>-2.7010343941598345</v>
      </c>
      <c r="AR278" s="44">
        <f t="shared" si="290"/>
        <v>1.3475278129589812</v>
      </c>
      <c r="AS278" s="25"/>
      <c r="AT278" s="20">
        <f t="shared" si="291"/>
        <v>0.10252338713962587</v>
      </c>
      <c r="AU278" s="20">
        <f t="shared" si="292"/>
        <v>2.0952215800207341E-4</v>
      </c>
      <c r="AV278" s="20">
        <f t="shared" si="293"/>
        <v>0.10252360123462449</v>
      </c>
      <c r="AX278" s="18" t="s">
        <v>143</v>
      </c>
      <c r="AY278" s="18"/>
      <c r="AZ278" s="18"/>
      <c r="BA278" s="125"/>
      <c r="BB278" s="125"/>
      <c r="BC278" s="126"/>
      <c r="BD278" s="122"/>
      <c r="BE278" s="30" t="s">
        <v>99</v>
      </c>
    </row>
    <row r="279" spans="1:57" x14ac:dyDescent="0.4">
      <c r="A279" s="44">
        <v>2734.25</v>
      </c>
      <c r="B279" s="44">
        <v>52.16</v>
      </c>
      <c r="C279" s="20">
        <v>203.46</v>
      </c>
      <c r="D279" s="24">
        <f t="shared" si="256"/>
        <v>2076.6100950489508</v>
      </c>
      <c r="E279" s="24">
        <f t="shared" si="257"/>
        <v>-1971.0700950489509</v>
      </c>
      <c r="F279" s="24">
        <f t="shared" si="258"/>
        <v>-1602.2465018820906</v>
      </c>
      <c r="G279" s="24">
        <f t="shared" si="259"/>
        <v>-360.74956119476491</v>
      </c>
      <c r="H279" s="20">
        <f t="shared" si="260"/>
        <v>6503742.143498118</v>
      </c>
      <c r="I279" s="20">
        <f t="shared" si="261"/>
        <v>2213360.5804388053</v>
      </c>
      <c r="J279" s="21">
        <f t="shared" si="262"/>
        <v>1642.356264242205</v>
      </c>
      <c r="K279" s="21">
        <f t="shared" si="263"/>
        <v>192.68869148441891</v>
      </c>
      <c r="L279" s="21">
        <f t="shared" si="264"/>
        <v>1459.2773774094474</v>
      </c>
      <c r="M279" s="25"/>
      <c r="N279" s="20">
        <f t="shared" si="265"/>
        <v>18.440000000000055</v>
      </c>
      <c r="O279" s="20">
        <f t="shared" si="266"/>
        <v>-3.8746309394274217E-2</v>
      </c>
      <c r="P279" s="20">
        <f t="shared" si="267"/>
        <v>5.6025068989018115E-2</v>
      </c>
      <c r="Q279" s="22">
        <f t="shared" si="268"/>
        <v>5.9300958324976394E-2</v>
      </c>
      <c r="R279" s="21">
        <f t="shared" si="269"/>
        <v>1.0002931533957169</v>
      </c>
      <c r="S279" s="20">
        <f t="shared" si="270"/>
        <v>11.029110311045171</v>
      </c>
      <c r="T279" s="20">
        <f t="shared" si="271"/>
        <v>-13.715082434472459</v>
      </c>
      <c r="U279" s="20">
        <f t="shared" si="272"/>
        <v>-5.4944703377283961</v>
      </c>
      <c r="V279" s="25"/>
      <c r="W279" s="44">
        <v>2734.25</v>
      </c>
      <c r="X279" s="44">
        <v>52.16</v>
      </c>
      <c r="Y279" s="20">
        <v>202.976</v>
      </c>
      <c r="Z279" s="20">
        <f t="shared" si="273"/>
        <v>2076.6095721779934</v>
      </c>
      <c r="AA279" s="20">
        <f t="shared" si="274"/>
        <v>-1971.0695721779935</v>
      </c>
      <c r="AB279" s="20">
        <f t="shared" si="275"/>
        <v>-1602.313885694964</v>
      </c>
      <c r="AC279" s="20">
        <f t="shared" si="276"/>
        <v>-360.57175368399123</v>
      </c>
      <c r="AD279" s="20">
        <f t="shared" si="277"/>
        <v>6503742.0761143053</v>
      </c>
      <c r="AE279" s="20">
        <f t="shared" si="278"/>
        <v>2213360.758246317</v>
      </c>
      <c r="AF279" s="21">
        <f t="shared" si="279"/>
        <v>1642.382957122255</v>
      </c>
      <c r="AG279" s="21">
        <f t="shared" si="280"/>
        <v>192.6821236753579</v>
      </c>
      <c r="AH279" s="21">
        <f t="shared" si="281"/>
        <v>1459.2147039400209</v>
      </c>
      <c r="AI279" s="25"/>
      <c r="AJ279" s="20">
        <f t="shared" si="282"/>
        <v>18.440000000000055</v>
      </c>
      <c r="AK279" s="20">
        <f t="shared" si="283"/>
        <v>-3.8746309394274217E-2</v>
      </c>
      <c r="AL279" s="20">
        <f t="shared" si="284"/>
        <v>5.1068333913353865E-2</v>
      </c>
      <c r="AM279" s="23">
        <f t="shared" si="285"/>
        <v>5.6354228740058687E-2</v>
      </c>
      <c r="AN279" s="44">
        <f t="shared" si="286"/>
        <v>1.0002647339992581</v>
      </c>
      <c r="AO279" s="23">
        <f t="shared" si="287"/>
        <v>11.028796962245918</v>
      </c>
      <c r="AP279" s="23">
        <f t="shared" si="288"/>
        <v>-13.74796211186462</v>
      </c>
      <c r="AQ279" s="23">
        <f t="shared" si="289"/>
        <v>-5.4132056117819198</v>
      </c>
      <c r="AR279" s="44">
        <f t="shared" si="290"/>
        <v>0.41964468746335121</v>
      </c>
      <c r="AS279" s="25"/>
      <c r="AT279" s="20">
        <f t="shared" si="291"/>
        <v>0.19014754654834892</v>
      </c>
      <c r="AU279" s="20">
        <f t="shared" si="292"/>
        <v>5.2287095741121448E-4</v>
      </c>
      <c r="AV279" s="20">
        <f t="shared" si="293"/>
        <v>0.19014826544671562</v>
      </c>
      <c r="AX279" s="18">
        <v>-35</v>
      </c>
      <c r="AY279" s="18">
        <v>-40</v>
      </c>
      <c r="AZ279" s="18">
        <v>790</v>
      </c>
      <c r="BA279" s="125">
        <v>4.7999999999999996E-3</v>
      </c>
      <c r="BB279" s="125">
        <v>2.8999999999999998E-3</v>
      </c>
      <c r="BC279" s="126">
        <v>-2.0000000000000001E-4</v>
      </c>
      <c r="BD279" s="122"/>
      <c r="BE279" s="30" t="s">
        <v>99</v>
      </c>
    </row>
    <row r="280" spans="1:57" x14ac:dyDescent="0.4">
      <c r="A280" s="44">
        <v>2752.9</v>
      </c>
      <c r="B280" s="44">
        <v>49.16</v>
      </c>
      <c r="C280" s="20">
        <v>204.6</v>
      </c>
      <c r="D280" s="24">
        <f t="shared" si="256"/>
        <v>2088.431603677358</v>
      </c>
      <c r="E280" s="24">
        <f t="shared" si="257"/>
        <v>-1982.891603677358</v>
      </c>
      <c r="F280" s="24">
        <f t="shared" si="258"/>
        <v>-1615.4196461136851</v>
      </c>
      <c r="G280" s="24">
        <f t="shared" si="259"/>
        <v>-366.61951776012569</v>
      </c>
      <c r="H280" s="20">
        <f t="shared" si="260"/>
        <v>6503728.9703538865</v>
      </c>
      <c r="I280" s="20">
        <f t="shared" si="261"/>
        <v>2213354.7104822397</v>
      </c>
      <c r="J280" s="21">
        <f t="shared" si="262"/>
        <v>1656.499472940674</v>
      </c>
      <c r="K280" s="21">
        <f t="shared" si="263"/>
        <v>192.78668310747014</v>
      </c>
      <c r="L280" s="21">
        <f t="shared" si="264"/>
        <v>1473.1417266960773</v>
      </c>
      <c r="M280" s="25"/>
      <c r="N280" s="20">
        <f t="shared" si="265"/>
        <v>18.650000000000091</v>
      </c>
      <c r="O280" s="20">
        <f t="shared" si="266"/>
        <v>-5.235987755982989E-2</v>
      </c>
      <c r="P280" s="20">
        <f t="shared" si="267"/>
        <v>1.9896753472735118E-2</v>
      </c>
      <c r="Q280" s="22">
        <f t="shared" si="268"/>
        <v>5.4572743067707874E-2</v>
      </c>
      <c r="R280" s="21">
        <f t="shared" si="269"/>
        <v>1.0002482559592898</v>
      </c>
      <c r="S280" s="20">
        <f t="shared" si="270"/>
        <v>11.821508628407219</v>
      </c>
      <c r="T280" s="20">
        <f t="shared" si="271"/>
        <v>-13.173144231594522</v>
      </c>
      <c r="U280" s="20">
        <f t="shared" si="272"/>
        <v>-5.869956565360793</v>
      </c>
      <c r="V280" s="25"/>
      <c r="W280" s="44">
        <v>2752.9</v>
      </c>
      <c r="X280" s="44">
        <v>49.16</v>
      </c>
      <c r="Y280" s="20">
        <v>204.26400000000001</v>
      </c>
      <c r="Z280" s="20">
        <f t="shared" si="273"/>
        <v>2088.4311452832767</v>
      </c>
      <c r="AA280" s="20">
        <f t="shared" si="274"/>
        <v>-1982.8911452832767</v>
      </c>
      <c r="AB280" s="20">
        <f t="shared" si="275"/>
        <v>-1615.5287482773415</v>
      </c>
      <c r="AC280" s="20">
        <f t="shared" si="276"/>
        <v>-366.34688186274428</v>
      </c>
      <c r="AD280" s="20">
        <f t="shared" si="277"/>
        <v>6503728.861251723</v>
      </c>
      <c r="AE280" s="20">
        <f t="shared" si="278"/>
        <v>2213354.9831181383</v>
      </c>
      <c r="AF280" s="21">
        <f t="shared" si="279"/>
        <v>1656.5455545686359</v>
      </c>
      <c r="AG280" s="21">
        <f t="shared" si="280"/>
        <v>192.77665198898265</v>
      </c>
      <c r="AH280" s="21">
        <f t="shared" si="281"/>
        <v>1473.0500568254861</v>
      </c>
      <c r="AI280" s="25"/>
      <c r="AJ280" s="20">
        <f t="shared" si="282"/>
        <v>18.650000000000091</v>
      </c>
      <c r="AK280" s="20">
        <f t="shared" si="283"/>
        <v>-5.235987755982989E-2</v>
      </c>
      <c r="AL280" s="20">
        <f t="shared" si="284"/>
        <v>2.2479840765687154E-2</v>
      </c>
      <c r="AM280" s="23">
        <f t="shared" si="285"/>
        <v>5.5168936198517704E-2</v>
      </c>
      <c r="AN280" s="44">
        <f t="shared" si="286"/>
        <v>1.0002537115136481</v>
      </c>
      <c r="AO280" s="23">
        <f t="shared" si="287"/>
        <v>11.821573105283369</v>
      </c>
      <c r="AP280" s="23">
        <f t="shared" si="288"/>
        <v>-13.214862582377394</v>
      </c>
      <c r="AQ280" s="23">
        <f t="shared" si="289"/>
        <v>-5.7751281787530688</v>
      </c>
      <c r="AR280" s="44">
        <f t="shared" si="290"/>
        <v>1.0096688278560588</v>
      </c>
      <c r="AS280" s="25"/>
      <c r="AT280" s="20">
        <f t="shared" si="291"/>
        <v>0.29365560653970191</v>
      </c>
      <c r="AU280" s="20">
        <f t="shared" si="292"/>
        <v>4.5839408130632364E-4</v>
      </c>
      <c r="AV280" s="20">
        <f t="shared" si="293"/>
        <v>0.29365596431425328</v>
      </c>
      <c r="AX280" s="18">
        <v>-35</v>
      </c>
      <c r="AY280" s="18">
        <v>-40</v>
      </c>
      <c r="AZ280" s="18">
        <v>790</v>
      </c>
      <c r="BA280" s="125">
        <v>4.7999999999999996E-3</v>
      </c>
      <c r="BB280" s="125">
        <v>2.8999999999999998E-3</v>
      </c>
      <c r="BC280" s="126">
        <v>-2.0000000000000001E-4</v>
      </c>
      <c r="BD280" s="122"/>
      <c r="BE280" s="30" t="s">
        <v>99</v>
      </c>
    </row>
    <row r="281" spans="1:57" x14ac:dyDescent="0.4">
      <c r="A281" s="44">
        <v>2761.9</v>
      </c>
      <c r="B281" s="44">
        <v>47.55</v>
      </c>
      <c r="C281" s="20">
        <v>206.26</v>
      </c>
      <c r="D281" s="24">
        <f t="shared" ref="D281:D289" si="294">S281+D280</f>
        <v>2094.4122604402869</v>
      </c>
      <c r="E281" s="24">
        <f t="shared" ref="E281:E289" si="295">$BJ$3-D281</f>
        <v>-1988.8722604402869</v>
      </c>
      <c r="F281" s="24">
        <f t="shared" ref="F281:F289" si="296">T281+F280</f>
        <v>-1621.4934280331654</v>
      </c>
      <c r="G281" s="24">
        <f t="shared" ref="G281:G289" si="297">U281+G280</f>
        <v>-369.50611181491604</v>
      </c>
      <c r="H281" s="20">
        <f t="shared" ref="H281:H289" si="298">H280+T281</f>
        <v>6503722.8965719668</v>
      </c>
      <c r="I281" s="20">
        <f t="shared" ref="I281:I289" si="299">I280+U281</f>
        <v>2213351.823888185</v>
      </c>
      <c r="J281" s="21">
        <f t="shared" ref="J281:J289" si="300">SQRT(F281^2+G281^2)</f>
        <v>1663.0621467110973</v>
      </c>
      <c r="K281" s="21">
        <f t="shared" ref="K281:K289" si="301">IF(J281=0,0,IF(F281&lt;0,ATAN(G281/F281)*180/PI()+180,ATAN(G281/F281)*180/PI()))</f>
        <v>192.83735330054444</v>
      </c>
      <c r="L281" s="21">
        <f t="shared" ref="L281:L289" si="302">COS((K281-$BL$3)*PI()/180)*J281</f>
        <v>1479.6499804768257</v>
      </c>
      <c r="M281" s="134"/>
      <c r="N281" s="20">
        <f t="shared" ref="N281:N289" si="303">A281-A280</f>
        <v>9</v>
      </c>
      <c r="O281" s="20">
        <f t="shared" ref="O281:O289" si="304">RADIANS(B281-B280)</f>
        <v>-2.8099800957108696E-2</v>
      </c>
      <c r="P281" s="20">
        <f t="shared" ref="P281:P289" si="305">RADIANS(C281-C280)</f>
        <v>2.8972465583105809E-2</v>
      </c>
      <c r="Q281" s="22">
        <f t="shared" ref="Q281:Q289" si="306">ACOS(COS(O281)-SIN(RADIANS(B280))*SIN(RADIANS(B281))*(1-COS(P281)))</f>
        <v>3.5471423390119883E-2</v>
      </c>
      <c r="R281" s="21">
        <f t="shared" ref="R281:R289" si="307">2/Q281*TAN(Q281/2)</f>
        <v>1.0001048650174758</v>
      </c>
      <c r="S281" s="20">
        <f t="shared" ref="S281:S289" si="308">(N281/2)*(COS(RADIANS(B280))+COS(RADIANS(B281)))*R281</f>
        <v>5.9806567629288523</v>
      </c>
      <c r="T281" s="20">
        <f t="shared" ref="T281:T289" si="309">(N281/2)*(SIN(RADIANS(B280))*COS(RADIANS(C280))+SIN(RADIANS(B281))*COS(RADIANS(C281)))*R281</f>
        <v>-6.0737819194802434</v>
      </c>
      <c r="U281" s="20">
        <f t="shared" ref="U281:U289" si="310">(N281/2)*(SIN(RADIANS(B280))*SIN(RADIANS(C280))+SIN(RADIANS(B281))*SIN(RADIANS(C281)))*R281</f>
        <v>-2.886594054790327</v>
      </c>
      <c r="V281" s="134"/>
      <c r="W281" s="44">
        <v>2761.9</v>
      </c>
      <c r="X281" s="44">
        <v>47.55</v>
      </c>
      <c r="Y281" s="20">
        <v>205.94200000000001</v>
      </c>
      <c r="Z281" s="20">
        <f t="shared" ref="Z281:Z289" si="311">AO281+Z280</f>
        <v>2094.4118071393318</v>
      </c>
      <c r="AA281" s="20">
        <f t="shared" ref="AA281:AA289" si="312">$BJ$3-Z281</f>
        <v>-1988.8718071393318</v>
      </c>
      <c r="AB281" s="20">
        <f t="shared" ref="AB281:AB289" si="313">AP281+AB280</f>
        <v>-1621.6189024880107</v>
      </c>
      <c r="AC281" s="20">
        <f t="shared" ref="AC281:AC289" si="314">AQ281+AC280</f>
        <v>-369.19874859328013</v>
      </c>
      <c r="AD281" s="20">
        <f t="shared" ref="AD281:AD289" si="315">AD280+AP281</f>
        <v>6503722.771097512</v>
      </c>
      <c r="AE281" s="20">
        <f t="shared" ref="AE281:AE289" si="316">AE280+AQ281</f>
        <v>2213352.1312514078</v>
      </c>
      <c r="AF281" s="21">
        <f t="shared" ref="AF281:AF289" si="317">SQRT(AB281^2+AC281^2)</f>
        <v>1663.1162259052326</v>
      </c>
      <c r="AG281" s="21">
        <f t="shared" ref="AG281:AG289" si="318">IF(AF281=0,0,IF(AB281&lt;0,ATAN(AC281/AB281)*180/PI()+180,ATAN(AC281/AB281)*180/PI()))</f>
        <v>192.82606861115914</v>
      </c>
      <c r="AH281" s="21">
        <f t="shared" ref="AH281:AH289" si="319">COS((AG281-$BL$3)*PI()/180)*AF281</f>
        <v>1479.5485302151728</v>
      </c>
      <c r="AI281" s="134"/>
      <c r="AJ281" s="20">
        <f t="shared" ref="AJ281:AJ289" si="320">W281-W280</f>
        <v>9</v>
      </c>
      <c r="AK281" s="20">
        <f t="shared" ref="AK281:AK289" si="321">RADIANS(X281-X280)</f>
        <v>-2.8099800957108696E-2</v>
      </c>
      <c r="AL281" s="20">
        <f t="shared" ref="AL281:AL289" si="322">RADIANS(Y281-Y280)</f>
        <v>2.9286624848464803E-2</v>
      </c>
      <c r="AM281" s="23">
        <f t="shared" ref="AM281:AM289" si="323">ACOS(COS(AK281)-SIN(RADIANS(X280))*SIN(RADIANS(X281))*(1-COS(AL281)))</f>
        <v>3.5615159197210922E-2</v>
      </c>
      <c r="AN281" s="44">
        <f t="shared" ref="AN281:AN289" si="324">2/AM281*TAN(AM281/2)</f>
        <v>1.000105716706599</v>
      </c>
      <c r="AO281" s="23">
        <f t="shared" ref="AO281:AO289" si="325">(AJ281/2)*(COS(RADIANS(X280))+COS(RADIANS(X281)))*AN281</f>
        <v>5.9806618560550762</v>
      </c>
      <c r="AP281" s="23">
        <f t="shared" ref="AP281:AP289" si="326">(AJ281/2)*(SIN(RADIANS(X280))*COS(RADIANS(Y280))+SIN(RADIANS(X281))*COS(RADIANS(Y281)))*AN281</f>
        <v>-6.090154210669251</v>
      </c>
      <c r="AQ281" s="23">
        <f t="shared" ref="AQ281:AQ289" si="327">(AJ281/2)*(SIN(RADIANS(X280))*SIN(RADIANS(Y280))+SIN(RADIANS(X281))*SIN(RADIANS(Y281)))*AN281</f>
        <v>-2.8518667305358303</v>
      </c>
      <c r="AR281" s="44">
        <f t="shared" ref="AR281:AR289" si="328">(10/AJ281)*2*(ASIN((SQRT((SIN((X280-X281)/2)^2+SIN(((Y280-Y281)/2)^2)*SIN(X280)*SIN(X281))))))</f>
        <v>2.3494800610988515</v>
      </c>
      <c r="AS281" s="134"/>
      <c r="AT281" s="20">
        <f t="shared" ref="AT281:AT289" si="329">SQRT((I281-AE281)^2+(H281-AD281)^2)</f>
        <v>0.33198793586172287</v>
      </c>
      <c r="AU281" s="20">
        <f t="shared" ref="AU281:AU289" si="330">D281-Z281</f>
        <v>4.5330095508688828E-4</v>
      </c>
      <c r="AV281" s="20">
        <f t="shared" ref="AV281:AV289" si="331">SQRT((I281-AE281)^2+(H281-AD281)^2+(D281-Z281)^2)</f>
        <v>0.3319882453332999</v>
      </c>
      <c r="AX281" s="18">
        <v>-35</v>
      </c>
      <c r="AY281" s="18">
        <v>-40</v>
      </c>
      <c r="AZ281" s="18">
        <v>790</v>
      </c>
      <c r="BA281" s="125">
        <v>4.7999999999999996E-3</v>
      </c>
      <c r="BB281" s="125">
        <v>2.8999999999999998E-3</v>
      </c>
      <c r="BC281" s="126">
        <v>-2.0000000000000001E-4</v>
      </c>
      <c r="BD281" s="122"/>
      <c r="BE281" s="30" t="s">
        <v>99</v>
      </c>
    </row>
    <row r="282" spans="1:57" x14ac:dyDescent="0.4">
      <c r="A282" s="44">
        <v>2771.16</v>
      </c>
      <c r="B282" s="44">
        <v>46.82</v>
      </c>
      <c r="C282" s="20">
        <v>207.63</v>
      </c>
      <c r="D282" s="24">
        <f t="shared" si="294"/>
        <v>2100.7057842317045</v>
      </c>
      <c r="E282" s="24">
        <f t="shared" si="295"/>
        <v>-1995.1657842317045</v>
      </c>
      <c r="F282" s="24">
        <f t="shared" si="296"/>
        <v>-1627.5486163670955</v>
      </c>
      <c r="G282" s="24">
        <f t="shared" si="297"/>
        <v>-372.58352865732928</v>
      </c>
      <c r="H282" s="20">
        <f t="shared" si="298"/>
        <v>6503716.8413836332</v>
      </c>
      <c r="I282" s="20">
        <f t="shared" si="299"/>
        <v>2213348.7464713426</v>
      </c>
      <c r="J282" s="21">
        <f t="shared" si="300"/>
        <v>1669.6505575913764</v>
      </c>
      <c r="K282" s="21">
        <f t="shared" si="301"/>
        <v>192.89415076095361</v>
      </c>
      <c r="L282" s="21">
        <f t="shared" si="302"/>
        <v>1486.266649268216</v>
      </c>
      <c r="M282" s="134"/>
      <c r="N282" s="20">
        <f t="shared" si="303"/>
        <v>9.2599999999997635</v>
      </c>
      <c r="O282" s="20">
        <f t="shared" si="304"/>
        <v>-1.2740903539558552E-2</v>
      </c>
      <c r="P282" s="20">
        <f t="shared" si="305"/>
        <v>2.3911010752322395E-2</v>
      </c>
      <c r="Q282" s="22">
        <f t="shared" si="306"/>
        <v>2.1678548855307511E-2</v>
      </c>
      <c r="R282" s="21">
        <f t="shared" si="307"/>
        <v>1.0000391651306428</v>
      </c>
      <c r="S282" s="20">
        <f t="shared" si="308"/>
        <v>6.2935237914176225</v>
      </c>
      <c r="T282" s="20">
        <f t="shared" si="309"/>
        <v>-6.0551883339302028</v>
      </c>
      <c r="U282" s="20">
        <f t="shared" si="310"/>
        <v>-3.0774168424132529</v>
      </c>
      <c r="V282" s="134"/>
      <c r="W282" s="44">
        <v>2771.16</v>
      </c>
      <c r="X282" s="44">
        <v>46.82</v>
      </c>
      <c r="Y282" s="20">
        <v>207.422</v>
      </c>
      <c r="Z282" s="20">
        <f t="shared" si="311"/>
        <v>2100.7053578802675</v>
      </c>
      <c r="AA282" s="20">
        <f t="shared" si="312"/>
        <v>-1995.1653578802675</v>
      </c>
      <c r="AB282" s="20">
        <f t="shared" si="313"/>
        <v>-1627.6881238076057</v>
      </c>
      <c r="AC282" s="20">
        <f t="shared" si="314"/>
        <v>-372.24828075307033</v>
      </c>
      <c r="AD282" s="20">
        <f t="shared" si="315"/>
        <v>6503716.7018761924</v>
      </c>
      <c r="AE282" s="20">
        <f t="shared" si="316"/>
        <v>2213349.0817192481</v>
      </c>
      <c r="AF282" s="21">
        <f t="shared" si="317"/>
        <v>1669.7117748006513</v>
      </c>
      <c r="AG282" s="21">
        <f t="shared" si="318"/>
        <v>192.8818686303037</v>
      </c>
      <c r="AH282" s="21">
        <f t="shared" si="319"/>
        <v>1486.1580249687618</v>
      </c>
      <c r="AI282" s="134"/>
      <c r="AJ282" s="20">
        <f t="shared" si="320"/>
        <v>9.2599999999997635</v>
      </c>
      <c r="AK282" s="20">
        <f t="shared" si="321"/>
        <v>-1.2740903539558552E-2</v>
      </c>
      <c r="AL282" s="20">
        <f t="shared" si="322"/>
        <v>2.58308729295159E-2</v>
      </c>
      <c r="AM282" s="23">
        <f t="shared" si="323"/>
        <v>2.283290688935824E-2</v>
      </c>
      <c r="AN282" s="44">
        <f t="shared" si="324"/>
        <v>1.0000434474015136</v>
      </c>
      <c r="AO282" s="23">
        <f t="shared" si="325"/>
        <v>6.2935507409357472</v>
      </c>
      <c r="AP282" s="23">
        <f t="shared" si="326"/>
        <v>-6.0692213195950293</v>
      </c>
      <c r="AQ282" s="23">
        <f t="shared" si="327"/>
        <v>-3.0495321597901759</v>
      </c>
      <c r="AR282" s="44">
        <f t="shared" si="328"/>
        <v>0.54805455409113213</v>
      </c>
      <c r="AS282" s="134"/>
      <c r="AT282" s="20">
        <f t="shared" si="329"/>
        <v>0.36311635072986248</v>
      </c>
      <c r="AU282" s="20">
        <f t="shared" si="330"/>
        <v>4.2635143699953915E-4</v>
      </c>
      <c r="AV282" s="20">
        <f t="shared" si="331"/>
        <v>0.36311660102909138</v>
      </c>
      <c r="AX282" s="18">
        <v>-35</v>
      </c>
      <c r="AY282" s="18">
        <v>-40</v>
      </c>
      <c r="AZ282" s="18">
        <v>790</v>
      </c>
      <c r="BA282" s="125">
        <v>4.7999999999999996E-3</v>
      </c>
      <c r="BB282" s="125">
        <v>2.8999999999999998E-3</v>
      </c>
      <c r="BC282" s="126">
        <v>-2.0000000000000001E-4</v>
      </c>
      <c r="BD282" s="122"/>
      <c r="BE282" s="30" t="s">
        <v>99</v>
      </c>
    </row>
    <row r="283" spans="1:57" x14ac:dyDescent="0.4">
      <c r="A283" s="44">
        <v>2780.31</v>
      </c>
      <c r="B283" s="44">
        <v>45.76</v>
      </c>
      <c r="C283" s="20">
        <v>210.19</v>
      </c>
      <c r="D283" s="24">
        <f t="shared" si="294"/>
        <v>2107.0289721624945</v>
      </c>
      <c r="E283" s="24">
        <f t="shared" si="295"/>
        <v>-2001.4889721624945</v>
      </c>
      <c r="F283" s="24">
        <f t="shared" si="296"/>
        <v>-1633.338028518195</v>
      </c>
      <c r="G283" s="24">
        <f t="shared" si="297"/>
        <v>-375.77928171121647</v>
      </c>
      <c r="H283" s="20">
        <f t="shared" si="298"/>
        <v>6503711.0519714821</v>
      </c>
      <c r="I283" s="20">
        <f t="shared" si="299"/>
        <v>2213345.5507182889</v>
      </c>
      <c r="J283" s="21">
        <f t="shared" si="300"/>
        <v>1676.0081097557679</v>
      </c>
      <c r="K283" s="21">
        <f t="shared" si="301"/>
        <v>192.95648041936241</v>
      </c>
      <c r="L283" s="21">
        <f t="shared" si="302"/>
        <v>1492.7557867421476</v>
      </c>
      <c r="M283" s="134"/>
      <c r="N283" s="20">
        <f t="shared" si="303"/>
        <v>9.1500000000000909</v>
      </c>
      <c r="O283" s="20">
        <f t="shared" si="304"/>
        <v>-1.8500490071139932E-2</v>
      </c>
      <c r="P283" s="20">
        <f t="shared" si="305"/>
        <v>4.4680428851054874E-2</v>
      </c>
      <c r="Q283" s="22">
        <f t="shared" si="306"/>
        <v>3.7217955717736784E-2</v>
      </c>
      <c r="R283" s="21">
        <f t="shared" si="307"/>
        <v>1.0001154473438352</v>
      </c>
      <c r="S283" s="20">
        <f t="shared" si="308"/>
        <v>6.3231879307900343</v>
      </c>
      <c r="T283" s="20">
        <f t="shared" si="309"/>
        <v>-5.789412151099536</v>
      </c>
      <c r="U283" s="20">
        <f t="shared" si="310"/>
        <v>-3.1957530538871839</v>
      </c>
      <c r="V283" s="134"/>
      <c r="W283" s="44">
        <v>2780.31</v>
      </c>
      <c r="X283" s="44">
        <v>45.76</v>
      </c>
      <c r="Y283" s="20">
        <v>209.80799999999999</v>
      </c>
      <c r="Z283" s="20">
        <f t="shared" si="311"/>
        <v>2107.0284736407471</v>
      </c>
      <c r="AA283" s="20">
        <f t="shared" si="312"/>
        <v>-2001.4884736407471</v>
      </c>
      <c r="AB283" s="20">
        <f t="shared" si="313"/>
        <v>-1633.4939946621903</v>
      </c>
      <c r="AC283" s="20">
        <f t="shared" si="314"/>
        <v>-375.41432912506946</v>
      </c>
      <c r="AD283" s="20">
        <f t="shared" si="315"/>
        <v>6503710.8960053381</v>
      </c>
      <c r="AE283" s="20">
        <f t="shared" si="316"/>
        <v>2213345.9156708759</v>
      </c>
      <c r="AF283" s="21">
        <f t="shared" si="317"/>
        <v>1676.0783242766029</v>
      </c>
      <c r="AG283" s="21">
        <f t="shared" si="318"/>
        <v>192.94312694096982</v>
      </c>
      <c r="AH283" s="21">
        <f t="shared" si="319"/>
        <v>1492.6406767395715</v>
      </c>
      <c r="AI283" s="134"/>
      <c r="AJ283" s="20">
        <f t="shared" si="320"/>
        <v>9.1500000000000909</v>
      </c>
      <c r="AK283" s="20">
        <f t="shared" si="321"/>
        <v>-1.8500490071139932E-2</v>
      </c>
      <c r="AL283" s="20">
        <f t="shared" si="322"/>
        <v>4.1643555952584628E-2</v>
      </c>
      <c r="AM283" s="23">
        <f t="shared" si="323"/>
        <v>3.5330345846781741E-2</v>
      </c>
      <c r="AN283" s="44">
        <f t="shared" si="324"/>
        <v>1.0001040324304986</v>
      </c>
      <c r="AO283" s="23">
        <f t="shared" si="325"/>
        <v>6.3231157604796637</v>
      </c>
      <c r="AP283" s="23">
        <f t="shared" si="326"/>
        <v>-5.805870854584497</v>
      </c>
      <c r="AQ283" s="23">
        <f t="shared" si="327"/>
        <v>-3.1660483719991417</v>
      </c>
      <c r="AR283" s="44">
        <f t="shared" si="328"/>
        <v>1.815724173854385</v>
      </c>
      <c r="AS283" s="134"/>
      <c r="AT283" s="20">
        <f t="shared" si="329"/>
        <v>0.39688263868674434</v>
      </c>
      <c r="AU283" s="20">
        <f t="shared" si="330"/>
        <v>4.9852174743136857E-4</v>
      </c>
      <c r="AV283" s="20">
        <f t="shared" si="331"/>
        <v>0.39688295178161215</v>
      </c>
      <c r="AX283" s="18">
        <v>-35</v>
      </c>
      <c r="AY283" s="18">
        <v>-40</v>
      </c>
      <c r="AZ283" s="18">
        <v>790</v>
      </c>
      <c r="BA283" s="125">
        <v>4.7999999999999996E-3</v>
      </c>
      <c r="BB283" s="125">
        <v>2.8999999999999998E-3</v>
      </c>
      <c r="BC283" s="126">
        <v>-2.0000000000000001E-4</v>
      </c>
      <c r="BD283" s="122"/>
      <c r="BE283" s="30" t="s">
        <v>99</v>
      </c>
    </row>
    <row r="284" spans="1:57" x14ac:dyDescent="0.4">
      <c r="A284" s="44">
        <v>2789.44</v>
      </c>
      <c r="B284" s="44">
        <v>44.65</v>
      </c>
      <c r="C284" s="20">
        <v>211.46</v>
      </c>
      <c r="D284" s="24">
        <f t="shared" si="294"/>
        <v>2113.461749151445</v>
      </c>
      <c r="E284" s="24">
        <f t="shared" si="295"/>
        <v>-2007.9217491514451</v>
      </c>
      <c r="F284" s="24">
        <f t="shared" si="296"/>
        <v>-1638.9017718710447</v>
      </c>
      <c r="G284" s="24">
        <f t="shared" si="297"/>
        <v>-379.09842537711586</v>
      </c>
      <c r="H284" s="20">
        <f t="shared" si="298"/>
        <v>6503705.4882281292</v>
      </c>
      <c r="I284" s="20">
        <f t="shared" si="299"/>
        <v>2213342.2315746229</v>
      </c>
      <c r="J284" s="21">
        <f t="shared" si="300"/>
        <v>1682.1755657378508</v>
      </c>
      <c r="K284" s="21">
        <f t="shared" si="301"/>
        <v>193.02416511567566</v>
      </c>
      <c r="L284" s="21">
        <f t="shared" si="302"/>
        <v>1499.151365843748</v>
      </c>
      <c r="M284" s="134"/>
      <c r="N284" s="20">
        <f t="shared" si="303"/>
        <v>9.1300000000001091</v>
      </c>
      <c r="O284" s="20">
        <f t="shared" si="304"/>
        <v>-1.937315469713705E-2</v>
      </c>
      <c r="P284" s="20">
        <f t="shared" si="305"/>
        <v>2.2165681500328164E-2</v>
      </c>
      <c r="Q284" s="22">
        <f t="shared" si="306"/>
        <v>2.4953959005072468E-2</v>
      </c>
      <c r="R284" s="21">
        <f t="shared" si="307"/>
        <v>1.0000518949040007</v>
      </c>
      <c r="S284" s="20">
        <f t="shared" si="308"/>
        <v>6.4327769889503266</v>
      </c>
      <c r="T284" s="20">
        <f t="shared" si="309"/>
        <v>-5.5637433528497677</v>
      </c>
      <c r="U284" s="20">
        <f t="shared" si="310"/>
        <v>-3.3191436658994098</v>
      </c>
      <c r="V284" s="134"/>
      <c r="W284" s="44">
        <v>2789.44</v>
      </c>
      <c r="X284" s="44">
        <v>44.65</v>
      </c>
      <c r="Y284" s="20">
        <v>211.74199999999999</v>
      </c>
      <c r="Z284" s="20">
        <f t="shared" si="311"/>
        <v>2113.4614255587289</v>
      </c>
      <c r="AA284" s="20">
        <f t="shared" si="312"/>
        <v>-2007.921425558729</v>
      </c>
      <c r="AB284" s="20">
        <f t="shared" si="313"/>
        <v>-1639.0605175730998</v>
      </c>
      <c r="AC284" s="20">
        <f t="shared" si="314"/>
        <v>-378.72812761992941</v>
      </c>
      <c r="AD284" s="20">
        <f t="shared" si="315"/>
        <v>6503705.3294824269</v>
      </c>
      <c r="AE284" s="20">
        <f t="shared" si="316"/>
        <v>2213342.6018723813</v>
      </c>
      <c r="AF284" s="21">
        <f t="shared" si="317"/>
        <v>1682.2468234232144</v>
      </c>
      <c r="AG284" s="21">
        <f t="shared" si="318"/>
        <v>193.01065908497091</v>
      </c>
      <c r="AH284" s="21">
        <f t="shared" si="319"/>
        <v>1499.0349492964624</v>
      </c>
      <c r="AI284" s="134"/>
      <c r="AJ284" s="20">
        <f t="shared" si="320"/>
        <v>9.1300000000001091</v>
      </c>
      <c r="AK284" s="20">
        <f t="shared" si="321"/>
        <v>-1.937315469713705E-2</v>
      </c>
      <c r="AL284" s="20">
        <f t="shared" si="322"/>
        <v>3.375466773357029E-2</v>
      </c>
      <c r="AM284" s="23">
        <f t="shared" si="323"/>
        <v>3.0805623344409394E-2</v>
      </c>
      <c r="AN284" s="44">
        <f t="shared" si="324"/>
        <v>1.0000790897079841</v>
      </c>
      <c r="AO284" s="23">
        <f t="shared" si="325"/>
        <v>6.4329519179816845</v>
      </c>
      <c r="AP284" s="23">
        <f t="shared" si="326"/>
        <v>-5.566522910909514</v>
      </c>
      <c r="AQ284" s="23">
        <f t="shared" si="327"/>
        <v>-3.3137984948599493</v>
      </c>
      <c r="AR284" s="44">
        <f t="shared" si="328"/>
        <v>2.333005349833893</v>
      </c>
      <c r="AS284" s="134"/>
      <c r="AT284" s="20">
        <f t="shared" si="329"/>
        <v>0.40289034224415182</v>
      </c>
      <c r="AU284" s="20">
        <f t="shared" si="330"/>
        <v>3.2359271608584095E-4</v>
      </c>
      <c r="AV284" s="20">
        <f t="shared" si="331"/>
        <v>0.40289047219542895</v>
      </c>
      <c r="AX284" s="18">
        <v>-35</v>
      </c>
      <c r="AY284" s="18">
        <v>-40</v>
      </c>
      <c r="AZ284" s="18">
        <v>790</v>
      </c>
      <c r="BA284" s="125">
        <v>4.7999999999999996E-3</v>
      </c>
      <c r="BB284" s="125">
        <v>2.8999999999999998E-3</v>
      </c>
      <c r="BC284" s="126">
        <v>-2.0000000000000001E-4</v>
      </c>
      <c r="BD284" s="122"/>
      <c r="BE284" s="30" t="s">
        <v>99</v>
      </c>
    </row>
    <row r="285" spans="1:57" x14ac:dyDescent="0.4">
      <c r="A285" s="44">
        <v>2798.74</v>
      </c>
      <c r="B285" s="44">
        <v>43.22</v>
      </c>
      <c r="C285" s="20">
        <v>212.13</v>
      </c>
      <c r="D285" s="24">
        <f t="shared" si="294"/>
        <v>2120.1587969033976</v>
      </c>
      <c r="E285" s="24">
        <f t="shared" si="295"/>
        <v>-2014.6187969033977</v>
      </c>
      <c r="F285" s="24">
        <f t="shared" si="296"/>
        <v>-1644.3862475122457</v>
      </c>
      <c r="G285" s="24">
        <f t="shared" si="297"/>
        <v>-382.49770683933349</v>
      </c>
      <c r="H285" s="20">
        <f t="shared" si="298"/>
        <v>6503700.0037524877</v>
      </c>
      <c r="I285" s="20">
        <f t="shared" si="299"/>
        <v>2213338.8322931607</v>
      </c>
      <c r="J285" s="21">
        <f t="shared" si="300"/>
        <v>1688.286298808574</v>
      </c>
      <c r="K285" s="21">
        <f t="shared" si="301"/>
        <v>193.09461351739989</v>
      </c>
      <c r="L285" s="21">
        <f t="shared" si="302"/>
        <v>1505.5377339378622</v>
      </c>
      <c r="M285" s="134"/>
      <c r="N285" s="20">
        <f t="shared" si="303"/>
        <v>9.2999999999997272</v>
      </c>
      <c r="O285" s="20">
        <f t="shared" si="304"/>
        <v>-2.4958208303518907E-2</v>
      </c>
      <c r="P285" s="20">
        <f t="shared" si="305"/>
        <v>1.169370598836179E-2</v>
      </c>
      <c r="Q285" s="22">
        <f t="shared" si="306"/>
        <v>2.6243618957816128E-2</v>
      </c>
      <c r="R285" s="21">
        <f t="shared" si="307"/>
        <v>1.0000573979144893</v>
      </c>
      <c r="S285" s="20">
        <f t="shared" si="308"/>
        <v>6.6970477519526952</v>
      </c>
      <c r="T285" s="20">
        <f t="shared" si="309"/>
        <v>-5.484475641201116</v>
      </c>
      <c r="U285" s="20">
        <f t="shared" si="310"/>
        <v>-3.399281462217608</v>
      </c>
      <c r="V285" s="134"/>
      <c r="W285" s="44">
        <v>2798.74</v>
      </c>
      <c r="X285" s="44">
        <v>43.22</v>
      </c>
      <c r="Y285" s="20">
        <v>211.84399999999999</v>
      </c>
      <c r="Z285" s="20">
        <f t="shared" si="311"/>
        <v>2120.158437428604</v>
      </c>
      <c r="AA285" s="20">
        <f t="shared" si="312"/>
        <v>-2014.618437428604</v>
      </c>
      <c r="AB285" s="20">
        <f t="shared" si="313"/>
        <v>-1644.5449557963475</v>
      </c>
      <c r="AC285" s="20">
        <f t="shared" si="314"/>
        <v>-382.12760829352629</v>
      </c>
      <c r="AD285" s="20">
        <f t="shared" si="315"/>
        <v>6503699.845044204</v>
      </c>
      <c r="AE285" s="20">
        <f t="shared" si="316"/>
        <v>2213339.2023917078</v>
      </c>
      <c r="AF285" s="21">
        <f t="shared" si="317"/>
        <v>1688.3570773551846</v>
      </c>
      <c r="AG285" s="21">
        <f t="shared" si="318"/>
        <v>193.08116027686299</v>
      </c>
      <c r="AH285" s="21">
        <f t="shared" si="319"/>
        <v>1505.4214167773673</v>
      </c>
      <c r="AI285" s="134"/>
      <c r="AJ285" s="20">
        <f t="shared" si="320"/>
        <v>9.2999999999997272</v>
      </c>
      <c r="AK285" s="20">
        <f t="shared" si="321"/>
        <v>-2.4958208303518907E-2</v>
      </c>
      <c r="AL285" s="20">
        <f t="shared" si="322"/>
        <v>1.7802358370342837E-3</v>
      </c>
      <c r="AM285" s="23">
        <f t="shared" si="323"/>
        <v>2.4988748481846956E-2</v>
      </c>
      <c r="AN285" s="44">
        <f t="shared" si="324"/>
        <v>1.0000520397121149</v>
      </c>
      <c r="AO285" s="23">
        <f t="shared" si="325"/>
        <v>6.6970118698750856</v>
      </c>
      <c r="AP285" s="23">
        <f t="shared" si="326"/>
        <v>-5.4844382232476425</v>
      </c>
      <c r="AQ285" s="23">
        <f t="shared" si="327"/>
        <v>-3.3994806735968615</v>
      </c>
      <c r="AR285" s="44">
        <f t="shared" si="328"/>
        <v>1.5352183253358602</v>
      </c>
      <c r="AS285" s="134"/>
      <c r="AT285" s="20">
        <f t="shared" si="329"/>
        <v>0.40269250534081491</v>
      </c>
      <c r="AU285" s="20">
        <f t="shared" si="330"/>
        <v>3.5947479364040191E-4</v>
      </c>
      <c r="AV285" s="20">
        <f t="shared" si="331"/>
        <v>0.40269266578842666</v>
      </c>
      <c r="AX285" s="18">
        <v>-35</v>
      </c>
      <c r="AY285" s="18">
        <v>-40</v>
      </c>
      <c r="AZ285" s="18">
        <v>790</v>
      </c>
      <c r="BA285" s="125">
        <v>4.7999999999999996E-3</v>
      </c>
      <c r="BB285" s="125">
        <v>2.8999999999999998E-3</v>
      </c>
      <c r="BC285" s="126">
        <v>-2.0000000000000001E-4</v>
      </c>
      <c r="BD285" s="122"/>
      <c r="BE285" s="30" t="s">
        <v>99</v>
      </c>
    </row>
    <row r="286" spans="1:57" x14ac:dyDescent="0.4">
      <c r="A286" s="44">
        <v>2808.07</v>
      </c>
      <c r="B286" s="44">
        <v>41.72</v>
      </c>
      <c r="C286" s="20">
        <v>212.35</v>
      </c>
      <c r="D286" s="24">
        <f t="shared" si="294"/>
        <v>2127.0407012078344</v>
      </c>
      <c r="E286" s="24">
        <f t="shared" si="295"/>
        <v>-2021.5007012078345</v>
      </c>
      <c r="F286" s="24">
        <f t="shared" si="296"/>
        <v>-1649.7145600962003</v>
      </c>
      <c r="G286" s="24">
        <f t="shared" si="297"/>
        <v>-385.85811717998052</v>
      </c>
      <c r="H286" s="20">
        <f t="shared" si="298"/>
        <v>6503694.6754399035</v>
      </c>
      <c r="I286" s="20">
        <f t="shared" si="299"/>
        <v>2213335.4718828201</v>
      </c>
      <c r="J286" s="21">
        <f t="shared" si="300"/>
        <v>1694.2386539053698</v>
      </c>
      <c r="K286" s="21">
        <f t="shared" si="301"/>
        <v>193.1644764494626</v>
      </c>
      <c r="L286" s="21">
        <f t="shared" si="302"/>
        <v>1511.779488314432</v>
      </c>
      <c r="M286" s="134"/>
      <c r="N286" s="20">
        <f t="shared" si="303"/>
        <v>9.330000000000382</v>
      </c>
      <c r="O286" s="20">
        <f t="shared" si="304"/>
        <v>-2.6179938779914945E-2</v>
      </c>
      <c r="P286" s="20">
        <f t="shared" si="305"/>
        <v>3.8397243543875051E-3</v>
      </c>
      <c r="Q286" s="22">
        <f t="shared" si="306"/>
        <v>2.6307964450146937E-2</v>
      </c>
      <c r="R286" s="21">
        <f t="shared" si="307"/>
        <v>1.0000576797415293</v>
      </c>
      <c r="S286" s="20">
        <f t="shared" si="308"/>
        <v>6.8819043044369801</v>
      </c>
      <c r="T286" s="20">
        <f t="shared" si="309"/>
        <v>-5.328312583954669</v>
      </c>
      <c r="U286" s="20">
        <f t="shared" si="310"/>
        <v>-3.3604103406470593</v>
      </c>
      <c r="V286" s="134"/>
      <c r="W286" s="44">
        <v>2808.07</v>
      </c>
      <c r="X286" s="44">
        <v>41.72</v>
      </c>
      <c r="Y286" s="20">
        <v>212.17599999999999</v>
      </c>
      <c r="Z286" s="20">
        <f t="shared" si="311"/>
        <v>2127.0403466560451</v>
      </c>
      <c r="AA286" s="20">
        <f t="shared" si="312"/>
        <v>-2021.5003466560452</v>
      </c>
      <c r="AB286" s="20">
        <f t="shared" si="313"/>
        <v>-1649.8867528845849</v>
      </c>
      <c r="AC286" s="20">
        <f t="shared" si="314"/>
        <v>-385.4665222630324</v>
      </c>
      <c r="AD286" s="20">
        <f t="shared" si="315"/>
        <v>6503694.5032471158</v>
      </c>
      <c r="AE286" s="20">
        <f t="shared" si="316"/>
        <v>2213335.8634777381</v>
      </c>
      <c r="AF286" s="21">
        <f t="shared" si="317"/>
        <v>1694.3171890556962</v>
      </c>
      <c r="AG286" s="21">
        <f t="shared" si="318"/>
        <v>193.15025594736076</v>
      </c>
      <c r="AH286" s="21">
        <f t="shared" si="319"/>
        <v>1511.6596832824882</v>
      </c>
      <c r="AI286" s="134"/>
      <c r="AJ286" s="20">
        <f t="shared" si="320"/>
        <v>9.330000000000382</v>
      </c>
      <c r="AK286" s="20">
        <f t="shared" si="321"/>
        <v>-2.6179938779914945E-2</v>
      </c>
      <c r="AL286" s="20">
        <f t="shared" si="322"/>
        <v>5.794493116621063E-3</v>
      </c>
      <c r="AM286" s="23">
        <f t="shared" si="323"/>
        <v>2.647059787345607E-2</v>
      </c>
      <c r="AN286" s="44">
        <f t="shared" si="324"/>
        <v>1.0000583951376887</v>
      </c>
      <c r="AO286" s="23">
        <f t="shared" si="325"/>
        <v>6.8819092274409313</v>
      </c>
      <c r="AP286" s="23">
        <f t="shared" si="326"/>
        <v>-5.3417970882373815</v>
      </c>
      <c r="AQ286" s="23">
        <f t="shared" si="327"/>
        <v>-3.338913969506085</v>
      </c>
      <c r="AR286" s="44">
        <f t="shared" si="328"/>
        <v>1.639185859146159</v>
      </c>
      <c r="AS286" s="134"/>
      <c r="AT286" s="20">
        <f t="shared" si="329"/>
        <v>0.42778141140155163</v>
      </c>
      <c r="AU286" s="20">
        <f t="shared" si="330"/>
        <v>3.5455178931442788E-4</v>
      </c>
      <c r="AV286" s="20">
        <f t="shared" si="331"/>
        <v>0.42778155833050452</v>
      </c>
      <c r="AX286" s="18">
        <v>-35</v>
      </c>
      <c r="AY286" s="18">
        <v>-40</v>
      </c>
      <c r="AZ286" s="18">
        <v>790</v>
      </c>
      <c r="BA286" s="125">
        <v>4.7999999999999996E-3</v>
      </c>
      <c r="BB286" s="125">
        <v>2.8999999999999998E-3</v>
      </c>
      <c r="BC286" s="126">
        <v>-2.0000000000000001E-4</v>
      </c>
      <c r="BD286" s="122"/>
      <c r="BE286" s="30" t="s">
        <v>99</v>
      </c>
    </row>
    <row r="287" spans="1:57" x14ac:dyDescent="0.4">
      <c r="A287" s="44">
        <v>2817.29</v>
      </c>
      <c r="B287" s="44">
        <v>39.159999999999997</v>
      </c>
      <c r="C287" s="20">
        <v>212.34</v>
      </c>
      <c r="D287" s="24">
        <f t="shared" si="294"/>
        <v>2134.057327215578</v>
      </c>
      <c r="E287" s="24">
        <f t="shared" si="295"/>
        <v>-2028.517327215578</v>
      </c>
      <c r="F287" s="24">
        <f t="shared" si="296"/>
        <v>-1654.766765092337</v>
      </c>
      <c r="G287" s="24">
        <f t="shared" si="297"/>
        <v>-389.05756132710877</v>
      </c>
      <c r="H287" s="20">
        <f t="shared" si="298"/>
        <v>6503689.6232349072</v>
      </c>
      <c r="I287" s="20">
        <f t="shared" si="299"/>
        <v>2213332.2724386728</v>
      </c>
      <c r="J287" s="21">
        <f t="shared" si="300"/>
        <v>1699.8878883267432</v>
      </c>
      <c r="K287" s="21">
        <f t="shared" si="301"/>
        <v>193.2306991860269</v>
      </c>
      <c r="L287" s="21">
        <f t="shared" si="302"/>
        <v>1517.7062649328784</v>
      </c>
      <c r="M287" s="134"/>
      <c r="N287" s="20">
        <f t="shared" si="303"/>
        <v>9.2199999999997999</v>
      </c>
      <c r="O287" s="20">
        <f t="shared" si="304"/>
        <v>-4.4680428851054874E-2</v>
      </c>
      <c r="P287" s="20">
        <f t="shared" si="305"/>
        <v>-1.7453292519927421E-4</v>
      </c>
      <c r="Q287" s="22">
        <f t="shared" si="306"/>
        <v>4.4680572155137099E-2</v>
      </c>
      <c r="R287" s="21">
        <f t="shared" si="307"/>
        <v>1.0001663960126148</v>
      </c>
      <c r="S287" s="20">
        <f t="shared" si="308"/>
        <v>7.0166260077433886</v>
      </c>
      <c r="T287" s="20">
        <f t="shared" si="309"/>
        <v>-5.0522049961365596</v>
      </c>
      <c r="U287" s="20">
        <f t="shared" si="310"/>
        <v>-3.1994441471282249</v>
      </c>
      <c r="V287" s="134"/>
      <c r="W287" s="44">
        <v>2817.29</v>
      </c>
      <c r="X287" s="44">
        <v>39.159999999999997</v>
      </c>
      <c r="Y287" s="20">
        <v>212.458</v>
      </c>
      <c r="Z287" s="20">
        <f t="shared" si="311"/>
        <v>2134.0569786122755</v>
      </c>
      <c r="AA287" s="20">
        <f t="shared" si="312"/>
        <v>-2028.5169786122756</v>
      </c>
      <c r="AB287" s="20">
        <f t="shared" si="313"/>
        <v>-1654.9407233959253</v>
      </c>
      <c r="AC287" s="20">
        <f t="shared" si="314"/>
        <v>-388.66315247722747</v>
      </c>
      <c r="AD287" s="20">
        <f t="shared" si="315"/>
        <v>6503689.4492766047</v>
      </c>
      <c r="AE287" s="20">
        <f t="shared" si="316"/>
        <v>2213332.6668475238</v>
      </c>
      <c r="AF287" s="21">
        <f t="shared" si="317"/>
        <v>1699.9670126351759</v>
      </c>
      <c r="AG287" s="21">
        <f t="shared" si="318"/>
        <v>193.21641695517135</v>
      </c>
      <c r="AH287" s="21">
        <f t="shared" si="319"/>
        <v>1517.5860036028221</v>
      </c>
      <c r="AI287" s="134"/>
      <c r="AJ287" s="20">
        <f t="shared" si="320"/>
        <v>9.2199999999997999</v>
      </c>
      <c r="AK287" s="20">
        <f t="shared" si="321"/>
        <v>-4.4680428851054874E-2</v>
      </c>
      <c r="AL287" s="20">
        <f t="shared" si="322"/>
        <v>4.9218284906241963E-3</v>
      </c>
      <c r="AM287" s="23">
        <f t="shared" si="323"/>
        <v>4.4794245074625483E-2</v>
      </c>
      <c r="AN287" s="44">
        <f t="shared" si="324"/>
        <v>1.0001672439239651</v>
      </c>
      <c r="AO287" s="23">
        <f t="shared" si="325"/>
        <v>7.0166319562304169</v>
      </c>
      <c r="AP287" s="23">
        <f t="shared" si="326"/>
        <v>-5.053970511340375</v>
      </c>
      <c r="AQ287" s="23">
        <f t="shared" si="327"/>
        <v>-3.1966302141950842</v>
      </c>
      <c r="AR287" s="44">
        <f t="shared" si="328"/>
        <v>2.7187854241034985</v>
      </c>
      <c r="AS287" s="134"/>
      <c r="AT287" s="20">
        <f t="shared" si="329"/>
        <v>0.43106824598035814</v>
      </c>
      <c r="AU287" s="20">
        <f t="shared" si="330"/>
        <v>3.4860330242736381E-4</v>
      </c>
      <c r="AV287" s="20">
        <f t="shared" si="331"/>
        <v>0.43106838693743832</v>
      </c>
      <c r="AX287" s="18">
        <v>-35</v>
      </c>
      <c r="AY287" s="18">
        <v>-40</v>
      </c>
      <c r="AZ287" s="18">
        <v>790</v>
      </c>
      <c r="BA287" s="125">
        <v>4.7999999999999996E-3</v>
      </c>
      <c r="BB287" s="125">
        <v>2.8999999999999998E-3</v>
      </c>
      <c r="BC287" s="126">
        <v>-2.0000000000000001E-4</v>
      </c>
      <c r="BD287" s="122"/>
      <c r="BE287" s="30" t="s">
        <v>99</v>
      </c>
    </row>
    <row r="288" spans="1:57" x14ac:dyDescent="0.4">
      <c r="A288" s="44">
        <v>2826.62</v>
      </c>
      <c r="B288" s="44">
        <v>37.380000000000003</v>
      </c>
      <c r="C288" s="20">
        <v>211.87</v>
      </c>
      <c r="D288" s="24">
        <f t="shared" si="294"/>
        <v>2141.3820386617772</v>
      </c>
      <c r="E288" s="24">
        <f t="shared" si="295"/>
        <v>-2035.8420386617772</v>
      </c>
      <c r="F288" s="24">
        <f t="shared" si="296"/>
        <v>-1659.6612882335849</v>
      </c>
      <c r="G288" s="24">
        <f t="shared" si="297"/>
        <v>-392.12903609546186</v>
      </c>
      <c r="H288" s="20">
        <f t="shared" si="298"/>
        <v>6503684.7287117662</v>
      </c>
      <c r="I288" s="20">
        <f t="shared" si="299"/>
        <v>2213329.2009639046</v>
      </c>
      <c r="J288" s="21">
        <f t="shared" si="300"/>
        <v>1705.356494288018</v>
      </c>
      <c r="K288" s="21">
        <f t="shared" si="301"/>
        <v>193.29351736011915</v>
      </c>
      <c r="L288" s="21">
        <f t="shared" si="302"/>
        <v>1523.4299931115108</v>
      </c>
      <c r="M288" s="134"/>
      <c r="N288" s="20">
        <f t="shared" si="303"/>
        <v>9.3299999999999272</v>
      </c>
      <c r="O288" s="20">
        <f t="shared" si="304"/>
        <v>-3.1066860685498961E-2</v>
      </c>
      <c r="P288" s="20">
        <f t="shared" si="305"/>
        <v>-8.2030474843733294E-3</v>
      </c>
      <c r="Q288" s="22">
        <f t="shared" si="306"/>
        <v>3.1479377798970587E-2</v>
      </c>
      <c r="R288" s="21">
        <f t="shared" si="307"/>
        <v>1.0000825874529076</v>
      </c>
      <c r="S288" s="20">
        <f t="shared" si="308"/>
        <v>7.3247114461990801</v>
      </c>
      <c r="T288" s="20">
        <f t="shared" si="309"/>
        <v>-4.8945231412479719</v>
      </c>
      <c r="U288" s="20">
        <f t="shared" si="310"/>
        <v>-3.0714747683531098</v>
      </c>
      <c r="V288" s="134"/>
      <c r="W288" s="44">
        <v>2826.62</v>
      </c>
      <c r="X288" s="44">
        <v>37.380000000000003</v>
      </c>
      <c r="Y288" s="20">
        <v>211.68600000000001</v>
      </c>
      <c r="Z288" s="20">
        <f t="shared" si="311"/>
        <v>2141.3817168029036</v>
      </c>
      <c r="AA288" s="20">
        <f t="shared" si="312"/>
        <v>-2035.8417168029036</v>
      </c>
      <c r="AB288" s="20">
        <f t="shared" si="313"/>
        <v>-1659.8368034821085</v>
      </c>
      <c r="AC288" s="20">
        <f t="shared" si="314"/>
        <v>-391.73202918585429</v>
      </c>
      <c r="AD288" s="20">
        <f t="shared" si="315"/>
        <v>6503684.5531965187</v>
      </c>
      <c r="AE288" s="20">
        <f t="shared" si="316"/>
        <v>2213329.5979708149</v>
      </c>
      <c r="AF288" s="21">
        <f t="shared" si="317"/>
        <v>1705.4360723532766</v>
      </c>
      <c r="AG288" s="21">
        <f t="shared" si="318"/>
        <v>193.27918105310056</v>
      </c>
      <c r="AH288" s="21">
        <f t="shared" si="319"/>
        <v>1523.3092544698691</v>
      </c>
      <c r="AI288" s="134"/>
      <c r="AJ288" s="20">
        <f t="shared" si="320"/>
        <v>9.3299999999999272</v>
      </c>
      <c r="AK288" s="20">
        <f t="shared" si="321"/>
        <v>-3.1066860685498961E-2</v>
      </c>
      <c r="AL288" s="20">
        <f t="shared" si="322"/>
        <v>-1.3473941825396074E-2</v>
      </c>
      <c r="AM288" s="23">
        <f t="shared" si="323"/>
        <v>3.2167702653439489E-2</v>
      </c>
      <c r="AN288" s="44">
        <f t="shared" si="324"/>
        <v>1.0000862390148553</v>
      </c>
      <c r="AO288" s="23">
        <f t="shared" si="325"/>
        <v>7.3247381906279205</v>
      </c>
      <c r="AP288" s="23">
        <f t="shared" si="326"/>
        <v>-4.8960800861833276</v>
      </c>
      <c r="AQ288" s="23">
        <f t="shared" si="327"/>
        <v>-3.0688767086268025</v>
      </c>
      <c r="AR288" s="44">
        <f t="shared" si="328"/>
        <v>1.8072384437159998</v>
      </c>
      <c r="AS288" s="134"/>
      <c r="AT288" s="20">
        <f t="shared" si="329"/>
        <v>0.43407382889265106</v>
      </c>
      <c r="AU288" s="20">
        <f t="shared" si="330"/>
        <v>3.2185887357627507E-4</v>
      </c>
      <c r="AV288" s="20">
        <f t="shared" si="331"/>
        <v>0.43407394821926482</v>
      </c>
      <c r="AX288" s="18">
        <v>-35</v>
      </c>
      <c r="AY288" s="18">
        <v>-40</v>
      </c>
      <c r="AZ288" s="18">
        <v>790</v>
      </c>
      <c r="BA288" s="125">
        <v>4.7999999999999996E-3</v>
      </c>
      <c r="BB288" s="125">
        <v>2.8999999999999998E-3</v>
      </c>
      <c r="BC288" s="126">
        <v>-2.0000000000000001E-4</v>
      </c>
      <c r="BD288" s="122"/>
      <c r="BE288" s="30" t="s">
        <v>99</v>
      </c>
    </row>
    <row r="289" spans="1:57" x14ac:dyDescent="0.4">
      <c r="A289" s="128">
        <v>2845.14</v>
      </c>
      <c r="B289" s="128">
        <v>33.31</v>
      </c>
      <c r="C289" s="129">
        <v>213.87</v>
      </c>
      <c r="D289" s="130">
        <f t="shared" si="294"/>
        <v>2156.4858330035049</v>
      </c>
      <c r="E289" s="130">
        <f t="shared" si="295"/>
        <v>-2050.945833003505</v>
      </c>
      <c r="F289" s="130">
        <f t="shared" si="296"/>
        <v>-1668.6619721754332</v>
      </c>
      <c r="G289" s="130">
        <f t="shared" si="297"/>
        <v>-397.9340052491541</v>
      </c>
      <c r="H289" s="129">
        <f t="shared" si="298"/>
        <v>6503675.7280278243</v>
      </c>
      <c r="I289" s="129">
        <f t="shared" si="299"/>
        <v>2213323.3959947508</v>
      </c>
      <c r="J289" s="131">
        <f t="shared" si="300"/>
        <v>1715.4545315799076</v>
      </c>
      <c r="K289" s="131">
        <f t="shared" si="301"/>
        <v>193.41308227866207</v>
      </c>
      <c r="L289" s="131">
        <f t="shared" si="302"/>
        <v>1534.05627927604</v>
      </c>
      <c r="M289" s="25"/>
      <c r="N289" s="129">
        <f t="shared" si="303"/>
        <v>18.519999999999982</v>
      </c>
      <c r="O289" s="129">
        <f t="shared" si="304"/>
        <v>-7.103490055616922E-2</v>
      </c>
      <c r="P289" s="129">
        <f t="shared" si="305"/>
        <v>3.4906585039886591E-2</v>
      </c>
      <c r="Q289" s="132">
        <f t="shared" si="306"/>
        <v>7.3841103733195412E-2</v>
      </c>
      <c r="R289" s="131">
        <f t="shared" si="307"/>
        <v>1.0004546236022305</v>
      </c>
      <c r="S289" s="129">
        <f t="shared" si="308"/>
        <v>15.10379434172753</v>
      </c>
      <c r="T289" s="129">
        <f t="shared" si="309"/>
        <v>-9.0006839418482638</v>
      </c>
      <c r="U289" s="129">
        <f t="shared" si="310"/>
        <v>-5.8049691536922241</v>
      </c>
      <c r="V289" s="25"/>
      <c r="W289" s="128">
        <v>2845.14</v>
      </c>
      <c r="X289" s="128">
        <v>33.31</v>
      </c>
      <c r="Y289" s="129">
        <v>213.58</v>
      </c>
      <c r="Z289" s="129">
        <f t="shared" si="311"/>
        <v>2156.4854583110105</v>
      </c>
      <c r="AA289" s="129">
        <f t="shared" si="312"/>
        <v>-2050.9454583110105</v>
      </c>
      <c r="AB289" s="129">
        <f t="shared" si="313"/>
        <v>-1668.8612647435507</v>
      </c>
      <c r="AC289" s="129">
        <f t="shared" si="314"/>
        <v>-397.50020669796334</v>
      </c>
      <c r="AD289" s="129">
        <f t="shared" si="315"/>
        <v>6503675.5287352577</v>
      </c>
      <c r="AE289" s="129">
        <f t="shared" si="316"/>
        <v>2213323.8297933028</v>
      </c>
      <c r="AF289" s="131">
        <f t="shared" si="317"/>
        <v>1715.547823666355</v>
      </c>
      <c r="AG289" s="131">
        <f t="shared" si="318"/>
        <v>193.39744550213024</v>
      </c>
      <c r="AH289" s="131">
        <f t="shared" si="319"/>
        <v>1533.9301059065956</v>
      </c>
      <c r="AI289" s="25"/>
      <c r="AJ289" s="129">
        <f t="shared" si="320"/>
        <v>18.519999999999982</v>
      </c>
      <c r="AK289" s="129">
        <f t="shared" si="321"/>
        <v>-7.103490055616922E-2</v>
      </c>
      <c r="AL289" s="129">
        <f t="shared" si="322"/>
        <v>3.3056536032772699E-2</v>
      </c>
      <c r="AM289" s="133">
        <f t="shared" si="323"/>
        <v>7.3556499982325052E-2</v>
      </c>
      <c r="AN289" s="128">
        <f t="shared" si="324"/>
        <v>1.0004511239756511</v>
      </c>
      <c r="AO289" s="133">
        <f t="shared" si="325"/>
        <v>15.103741508106815</v>
      </c>
      <c r="AP289" s="133">
        <f t="shared" si="326"/>
        <v>-9.0244612614422106</v>
      </c>
      <c r="AQ289" s="133">
        <f t="shared" si="327"/>
        <v>-5.7681775121090464</v>
      </c>
      <c r="AR289" s="128">
        <f t="shared" si="328"/>
        <v>0.92087430373842205</v>
      </c>
      <c r="AS289" s="25"/>
      <c r="AT289" s="129">
        <f t="shared" si="329"/>
        <v>0.47738738028142735</v>
      </c>
      <c r="AU289" s="129">
        <f t="shared" si="330"/>
        <v>3.7469249446075992E-4</v>
      </c>
      <c r="AV289" s="129">
        <f t="shared" si="331"/>
        <v>0.47738752732599699</v>
      </c>
      <c r="AX289" s="18">
        <v>-35</v>
      </c>
      <c r="AY289" s="18">
        <v>-40</v>
      </c>
      <c r="AZ289" s="18">
        <v>790</v>
      </c>
      <c r="BA289" s="125">
        <v>4.7999999999999996E-3</v>
      </c>
      <c r="BB289" s="125">
        <v>2.8999999999999998E-3</v>
      </c>
      <c r="BC289" s="126">
        <v>-2.0000000000000001E-4</v>
      </c>
      <c r="BD289" s="122"/>
      <c r="BE289" s="30" t="s">
        <v>99</v>
      </c>
    </row>
    <row r="290" spans="1:57" x14ac:dyDescent="0.4">
      <c r="A290" s="44">
        <v>2863.62</v>
      </c>
      <c r="B290" s="44">
        <v>32</v>
      </c>
      <c r="C290" s="20">
        <v>218.96</v>
      </c>
      <c r="D290" s="24">
        <f t="shared" ref="D290:D294" si="332">S290+D289</f>
        <v>2172.047427232169</v>
      </c>
      <c r="E290" s="24">
        <f t="shared" ref="E290:E294" si="333">$BJ$3-D290</f>
        <v>-2066.507427232169</v>
      </c>
      <c r="F290" s="24">
        <f t="shared" ref="F290:F294" si="334">T290+F289</f>
        <v>-1676.6844945109046</v>
      </c>
      <c r="G290" s="24">
        <f t="shared" ref="G290:G294" si="335">U290+G289</f>
        <v>-403.84214481502005</v>
      </c>
      <c r="H290" s="20">
        <f t="shared" ref="H290:H294" si="336">H289+T290</f>
        <v>6503667.7055054884</v>
      </c>
      <c r="I290" s="20">
        <f t="shared" ref="I290:I294" si="337">I289+U290</f>
        <v>2213317.4878551848</v>
      </c>
      <c r="J290" s="21">
        <f t="shared" ref="J290:J294" si="338">SQRT(F290^2+G290^2)</f>
        <v>1724.6331123059431</v>
      </c>
      <c r="K290" s="21">
        <f t="shared" ref="K290:K294" si="339">IF(J290=0,0,IF(F290&lt;0,ATAN(G290/F290)*180/PI()+180,ATAN(G290/F290)*180/PI()))</f>
        <v>193.54218306419904</v>
      </c>
      <c r="L290" s="21">
        <f t="shared" ref="L290:L294" si="340">COS((K290-$BL$3)*PI()/180)*J290</f>
        <v>1543.9995668401632</v>
      </c>
      <c r="M290" s="134"/>
      <c r="N290" s="20">
        <f t="shared" ref="N290:N294" si="341">A290-A289</f>
        <v>18.480000000000018</v>
      </c>
      <c r="O290" s="20">
        <f t="shared" ref="O290:O294" si="342">RADIANS(B290-B289)</f>
        <v>-2.2863813201125755E-2</v>
      </c>
      <c r="P290" s="20">
        <f t="shared" ref="P290:P294" si="343">RADIANS(C290-C289)</f>
        <v>8.8837258926511439E-2</v>
      </c>
      <c r="Q290" s="22">
        <f t="shared" ref="Q290:Q294" si="344">ACOS(COS(O290)-SIN(RADIANS(B289))*SIN(RADIANS(B290))*(1-COS(P290)))</f>
        <v>5.3090404221182164E-2</v>
      </c>
      <c r="R290" s="21">
        <f t="shared" ref="R290:R294" si="345">2/Q290*TAN(Q290/2)</f>
        <v>1.0002349488077129</v>
      </c>
      <c r="S290" s="20">
        <f t="shared" ref="S290:S294" si="346">(N290/2)*(COS(RADIANS(B289))+COS(RADIANS(B290)))*R290</f>
        <v>15.561594228664209</v>
      </c>
      <c r="T290" s="20">
        <f t="shared" ref="T290:T294" si="347">(N290/2)*(SIN(RADIANS(B289))*COS(RADIANS(C289))+SIN(RADIANS(B290))*COS(RADIANS(C290)))*R290</f>
        <v>-8.0225223354713346</v>
      </c>
      <c r="U290" s="20">
        <f t="shared" ref="U290:U294" si="348">(N290/2)*(SIN(RADIANS(B289))*SIN(RADIANS(C289))+SIN(RADIANS(B290))*SIN(RADIANS(C290)))*R290</f>
        <v>-5.9081395658659721</v>
      </c>
      <c r="V290" s="134"/>
      <c r="W290" s="44">
        <v>2863.62</v>
      </c>
      <c r="X290" s="44">
        <v>32</v>
      </c>
      <c r="Y290" s="20">
        <v>218.792</v>
      </c>
      <c r="Z290" s="20">
        <f t="shared" ref="Z290:Z294" si="349">AO290+Z289</f>
        <v>2172.0471969488863</v>
      </c>
      <c r="AA290" s="20">
        <f t="shared" ref="AA290:AA294" si="350">$BJ$3-Z290</f>
        <v>-2066.5071969488863</v>
      </c>
      <c r="AB290" s="20">
        <f t="shared" ref="AB290:AB294" si="351">AP290+AB289</f>
        <v>-1676.9071379049392</v>
      </c>
      <c r="AC290" s="20">
        <f t="shared" ref="AC290:AC294" si="352">AQ290+AC289</f>
        <v>-403.37585481948582</v>
      </c>
      <c r="AD290" s="20">
        <f t="shared" ref="AD290:AD294" si="353">AD289+AP290</f>
        <v>6503667.4828620963</v>
      </c>
      <c r="AE290" s="20">
        <f t="shared" ref="AE290:AE294" si="354">AE289+AQ290</f>
        <v>2213317.9541451815</v>
      </c>
      <c r="AF290" s="21">
        <f t="shared" ref="AF290:AF294" si="355">SQRT(AB290^2+AC290^2)</f>
        <v>1724.7404527661215</v>
      </c>
      <c r="AG290" s="21">
        <f t="shared" ref="AG290:AG294" si="356">IF(AF290=0,0,IF(AB290&lt;0,ATAN(AC290/AB290)*180/PI()+180,ATAN(AC290/AB290)*180/PI()))</f>
        <v>193.52539169350172</v>
      </c>
      <c r="AH290" s="21">
        <f t="shared" ref="AH290:AH294" si="357">COS((AG290-$BL$3)*PI()/180)*AF290</f>
        <v>1543.8703961433102</v>
      </c>
      <c r="AI290" s="134"/>
      <c r="AJ290" s="20">
        <f t="shared" ref="AJ290:AJ294" si="358">W290-W289</f>
        <v>18.480000000000018</v>
      </c>
      <c r="AK290" s="20">
        <f t="shared" ref="AK290:AK294" si="359">RADIANS(X290-X289)</f>
        <v>-2.2863813201125755E-2</v>
      </c>
      <c r="AL290" s="20">
        <f t="shared" ref="AL290:AL294" si="360">RADIANS(Y290-Y289)</f>
        <v>9.0966560613944272E-2</v>
      </c>
      <c r="AM290" s="23">
        <f t="shared" ref="AM290:AM294" si="361">ACOS(COS(AK290)-SIN(RADIANS(X289))*SIN(RADIANS(X290))*(1-COS(AL290)))</f>
        <v>5.4128655311763918E-2</v>
      </c>
      <c r="AN290" s="44">
        <f t="shared" ref="AN290:AN294" si="362">2/AM290*TAN(AM290/2)</f>
        <v>1.0002442308348733</v>
      </c>
      <c r="AO290" s="23">
        <f t="shared" ref="AO290:AO294" si="363">(AJ290/2)*(COS(RADIANS(X289))+COS(RADIANS(X290)))*AN290</f>
        <v>15.561738637875726</v>
      </c>
      <c r="AP290" s="23">
        <f t="shared" ref="AP290:AP294" si="364">(AJ290/2)*(SIN(RADIANS(X289))*COS(RADIANS(Y289))+SIN(RADIANS(X290))*COS(RADIANS(Y290)))*AN290</f>
        <v>-8.045873161388446</v>
      </c>
      <c r="AQ290" s="23">
        <f t="shared" ref="AQ290:AQ294" si="365">(AJ290/2)*(SIN(RADIANS(X289))*SIN(RADIANS(Y289))+SIN(RADIANS(X290))*SIN(RADIANS(Y290)))*AN290</f>
        <v>-5.875648121522512</v>
      </c>
      <c r="AR290" s="44">
        <f t="shared" ref="AR290:AR294" si="366">(10/AJ290)*2*(ASIN((SQRT((SIN((X289-X290)/2)^2+SIN(((Y289-Y290)/2)^2)*SIN(X289)*SIN(X290))))))</f>
        <v>0.98721551710934041</v>
      </c>
      <c r="AS290" s="134"/>
      <c r="AT290" s="20">
        <f t="shared" ref="AT290:AT294" si="367">SQRT((I290-AE290)^2+(H290-AD290)^2)</f>
        <v>0.51671698349751916</v>
      </c>
      <c r="AU290" s="20">
        <f t="shared" ref="AU290:AU294" si="368">D290-Z290</f>
        <v>2.3028328268992482E-4</v>
      </c>
      <c r="AV290" s="20">
        <f t="shared" ref="AV290:AV294" si="369">SQRT((I290-AE290)^2+(H290-AD290)^2+(D290-Z290)^2)</f>
        <v>0.51671703481225173</v>
      </c>
      <c r="AX290" s="18">
        <v>-35</v>
      </c>
      <c r="AY290" s="18">
        <v>-40</v>
      </c>
      <c r="AZ290" s="18">
        <v>790</v>
      </c>
      <c r="BA290" s="125">
        <v>4.7999999999999996E-3</v>
      </c>
      <c r="BB290" s="125">
        <v>2.8999999999999998E-3</v>
      </c>
      <c r="BC290" s="126">
        <v>-2.0000000000000001E-4</v>
      </c>
      <c r="BD290" s="122"/>
      <c r="BE290" s="30" t="s">
        <v>99</v>
      </c>
    </row>
    <row r="291" spans="1:57" x14ac:dyDescent="0.4">
      <c r="A291" s="44">
        <v>2882.02</v>
      </c>
      <c r="B291" s="44">
        <v>31.92</v>
      </c>
      <c r="C291" s="20">
        <v>219.23</v>
      </c>
      <c r="D291" s="24">
        <f t="shared" si="332"/>
        <v>2187.6583223676644</v>
      </c>
      <c r="E291" s="24">
        <f t="shared" si="333"/>
        <v>-2082.1183223676644</v>
      </c>
      <c r="F291" s="24">
        <f t="shared" si="334"/>
        <v>-1684.2434248865102</v>
      </c>
      <c r="G291" s="24">
        <f t="shared" si="335"/>
        <v>-409.9839925906457</v>
      </c>
      <c r="H291" s="20">
        <f t="shared" si="336"/>
        <v>6503660.1465751128</v>
      </c>
      <c r="I291" s="20">
        <f t="shared" si="337"/>
        <v>2213311.346007409</v>
      </c>
      <c r="J291" s="21">
        <f t="shared" si="338"/>
        <v>1733.4251609036971</v>
      </c>
      <c r="K291" s="21">
        <f t="shared" si="339"/>
        <v>193.68104371267609</v>
      </c>
      <c r="L291" s="21">
        <f t="shared" si="340"/>
        <v>1553.737947101072</v>
      </c>
      <c r="M291" s="134"/>
      <c r="N291" s="20">
        <f t="shared" si="341"/>
        <v>18.400000000000091</v>
      </c>
      <c r="O291" s="20">
        <f t="shared" si="342"/>
        <v>-1.3962634015954338E-3</v>
      </c>
      <c r="P291" s="20">
        <f t="shared" si="343"/>
        <v>4.7123889803843723E-3</v>
      </c>
      <c r="Q291" s="22">
        <f t="shared" si="344"/>
        <v>2.8585908144111993E-3</v>
      </c>
      <c r="R291" s="21">
        <f t="shared" si="345"/>
        <v>1.0000006809623434</v>
      </c>
      <c r="S291" s="20">
        <f t="shared" si="346"/>
        <v>15.610895135495403</v>
      </c>
      <c r="T291" s="20">
        <f t="shared" si="347"/>
        <v>-7.5589303756055086</v>
      </c>
      <c r="U291" s="20">
        <f t="shared" si="348"/>
        <v>-6.1418477756256529</v>
      </c>
      <c r="V291" s="134"/>
      <c r="W291" s="44">
        <v>2882.02</v>
      </c>
      <c r="X291" s="44">
        <v>31.92</v>
      </c>
      <c r="Y291" s="20">
        <v>219.392</v>
      </c>
      <c r="Z291" s="20">
        <f t="shared" si="349"/>
        <v>2187.6581239615807</v>
      </c>
      <c r="AA291" s="20">
        <f t="shared" si="350"/>
        <v>-2082.1181239615807</v>
      </c>
      <c r="AB291" s="20">
        <f t="shared" si="351"/>
        <v>-1684.4663424454875</v>
      </c>
      <c r="AC291" s="20">
        <f t="shared" si="352"/>
        <v>-409.5172278452273</v>
      </c>
      <c r="AD291" s="20">
        <f t="shared" si="353"/>
        <v>6503659.9236575561</v>
      </c>
      <c r="AE291" s="20">
        <f t="shared" si="354"/>
        <v>2213311.8127721557</v>
      </c>
      <c r="AF291" s="21">
        <f t="shared" si="355"/>
        <v>1733.5314299815041</v>
      </c>
      <c r="AG291" s="21">
        <f t="shared" si="356"/>
        <v>193.66431156088083</v>
      </c>
      <c r="AH291" s="21">
        <f t="shared" si="357"/>
        <v>1553.6086812634069</v>
      </c>
      <c r="AI291" s="134"/>
      <c r="AJ291" s="20">
        <f t="shared" si="358"/>
        <v>18.400000000000091</v>
      </c>
      <c r="AK291" s="20">
        <f t="shared" si="359"/>
        <v>-1.3962634015954338E-3</v>
      </c>
      <c r="AL291" s="20">
        <f t="shared" si="360"/>
        <v>1.0471975511965877E-2</v>
      </c>
      <c r="AM291" s="23">
        <f t="shared" si="361"/>
        <v>5.7162283573488626E-3</v>
      </c>
      <c r="AN291" s="44">
        <f t="shared" si="362"/>
        <v>1.0000027229477835</v>
      </c>
      <c r="AO291" s="23">
        <f t="shared" si="363"/>
        <v>15.610927012694269</v>
      </c>
      <c r="AP291" s="23">
        <f t="shared" si="364"/>
        <v>-7.5592045405482748</v>
      </c>
      <c r="AQ291" s="23">
        <f t="shared" si="365"/>
        <v>-6.1413730257414647</v>
      </c>
      <c r="AR291" s="44">
        <f t="shared" si="366"/>
        <v>0.17444730703270164</v>
      </c>
      <c r="AS291" s="134"/>
      <c r="AT291" s="20">
        <f t="shared" si="367"/>
        <v>0.51726353619260779</v>
      </c>
      <c r="AU291" s="20">
        <f t="shared" si="368"/>
        <v>1.9840608365484513E-4</v>
      </c>
      <c r="AV291" s="20">
        <f t="shared" si="369"/>
        <v>0.51726357424378466</v>
      </c>
      <c r="AX291" s="18">
        <v>-35</v>
      </c>
      <c r="AY291" s="18">
        <v>-40</v>
      </c>
      <c r="AZ291" s="18">
        <v>790</v>
      </c>
      <c r="BA291" s="125">
        <v>4.7999999999999996E-3</v>
      </c>
      <c r="BB291" s="125">
        <v>2.8999999999999998E-3</v>
      </c>
      <c r="BC291" s="126">
        <v>-2.0000000000000001E-4</v>
      </c>
      <c r="BD291" s="122"/>
      <c r="BE291" s="30" t="s">
        <v>99</v>
      </c>
    </row>
    <row r="292" spans="1:57" x14ac:dyDescent="0.4">
      <c r="A292" s="44">
        <v>2900.1</v>
      </c>
      <c r="B292" s="44">
        <v>30.96</v>
      </c>
      <c r="C292" s="20">
        <v>218.6</v>
      </c>
      <c r="D292" s="24">
        <f t="shared" si="332"/>
        <v>2203.0838025621201</v>
      </c>
      <c r="E292" s="24">
        <f t="shared" si="333"/>
        <v>-2097.5438025621202</v>
      </c>
      <c r="F292" s="24">
        <f t="shared" si="334"/>
        <v>-1691.580571044716</v>
      </c>
      <c r="G292" s="24">
        <f t="shared" si="335"/>
        <v>-415.90840850019913</v>
      </c>
      <c r="H292" s="20">
        <f t="shared" si="336"/>
        <v>6503652.8094289545</v>
      </c>
      <c r="I292" s="20">
        <f t="shared" si="337"/>
        <v>2213305.4215914994</v>
      </c>
      <c r="J292" s="21">
        <f t="shared" si="338"/>
        <v>1741.9599974158809</v>
      </c>
      <c r="K292" s="21">
        <f t="shared" si="339"/>
        <v>193.81329971547032</v>
      </c>
      <c r="L292" s="21">
        <f t="shared" si="340"/>
        <v>1563.1666682852078</v>
      </c>
      <c r="M292" s="134"/>
      <c r="N292" s="20">
        <f t="shared" si="341"/>
        <v>18.079999999999927</v>
      </c>
      <c r="O292" s="20">
        <f t="shared" si="342"/>
        <v>-1.6755160819145579E-2</v>
      </c>
      <c r="P292" s="20">
        <f t="shared" si="343"/>
        <v>-1.0995574287564197E-2</v>
      </c>
      <c r="Q292" s="22">
        <f t="shared" si="344"/>
        <v>1.7709389489197314E-2</v>
      </c>
      <c r="R292" s="21">
        <f t="shared" si="345"/>
        <v>1.0000261360260247</v>
      </c>
      <c r="S292" s="20">
        <f t="shared" si="346"/>
        <v>15.425480194455908</v>
      </c>
      <c r="T292" s="20">
        <f t="shared" si="347"/>
        <v>-7.3371461582057691</v>
      </c>
      <c r="U292" s="20">
        <f t="shared" si="348"/>
        <v>-5.9244159095534208</v>
      </c>
      <c r="V292" s="134"/>
      <c r="W292" s="44">
        <v>2900.1</v>
      </c>
      <c r="X292" s="44">
        <v>30.96</v>
      </c>
      <c r="Y292" s="20">
        <v>218.32499999999999</v>
      </c>
      <c r="Z292" s="20">
        <f t="shared" si="349"/>
        <v>2203.0836831464026</v>
      </c>
      <c r="AA292" s="20">
        <f t="shared" si="350"/>
        <v>-2097.5436831464026</v>
      </c>
      <c r="AB292" s="20">
        <f t="shared" si="351"/>
        <v>-1691.8088482123867</v>
      </c>
      <c r="AC292" s="20">
        <f t="shared" si="352"/>
        <v>-415.43465261818886</v>
      </c>
      <c r="AD292" s="20">
        <f t="shared" si="353"/>
        <v>6503652.5811517891</v>
      </c>
      <c r="AE292" s="20">
        <f t="shared" si="354"/>
        <v>2213305.8953473829</v>
      </c>
      <c r="AF292" s="21">
        <f t="shared" si="355"/>
        <v>1742.0686351248387</v>
      </c>
      <c r="AG292" s="21">
        <f t="shared" si="356"/>
        <v>193.79637617136061</v>
      </c>
      <c r="AH292" s="21">
        <f t="shared" si="357"/>
        <v>1563.0370143300211</v>
      </c>
      <c r="AI292" s="134"/>
      <c r="AJ292" s="20">
        <f t="shared" si="358"/>
        <v>18.079999999999927</v>
      </c>
      <c r="AK292" s="20">
        <f t="shared" si="359"/>
        <v>-1.6755160819145579E-2</v>
      </c>
      <c r="AL292" s="20">
        <f t="shared" si="360"/>
        <v>-1.8622663118779623E-2</v>
      </c>
      <c r="AM292" s="23">
        <f t="shared" si="361"/>
        <v>1.9366701146443566E-2</v>
      </c>
      <c r="AN292" s="44">
        <f t="shared" si="362"/>
        <v>1.0000312569317928</v>
      </c>
      <c r="AO292" s="23">
        <f t="shared" si="363"/>
        <v>15.425559184821918</v>
      </c>
      <c r="AP292" s="23">
        <f t="shared" si="364"/>
        <v>-7.342505766899146</v>
      </c>
      <c r="AQ292" s="23">
        <f t="shared" si="365"/>
        <v>-5.9174247729615939</v>
      </c>
      <c r="AR292" s="44">
        <f t="shared" si="366"/>
        <v>0.44536859202836809</v>
      </c>
      <c r="AS292" s="134"/>
      <c r="AT292" s="20">
        <f t="shared" si="367"/>
        <v>0.52588506484882369</v>
      </c>
      <c r="AU292" s="20">
        <f t="shared" si="368"/>
        <v>1.1941571756324265E-4</v>
      </c>
      <c r="AV292" s="20">
        <f t="shared" si="369"/>
        <v>0.52588507840702725</v>
      </c>
      <c r="AX292" s="18">
        <v>-35</v>
      </c>
      <c r="AY292" s="18">
        <v>-40</v>
      </c>
      <c r="AZ292" s="18">
        <v>790</v>
      </c>
      <c r="BA292" s="125">
        <v>4.7999999999999996E-3</v>
      </c>
      <c r="BB292" s="125">
        <v>2.8999999999999998E-3</v>
      </c>
      <c r="BC292" s="126">
        <v>-2.0000000000000001E-4</v>
      </c>
      <c r="BD292" s="122"/>
      <c r="BE292" s="30" t="s">
        <v>99</v>
      </c>
    </row>
    <row r="293" spans="1:57" x14ac:dyDescent="0.4">
      <c r="A293" s="44">
        <v>2918.85</v>
      </c>
      <c r="B293" s="44">
        <v>31.48</v>
      </c>
      <c r="C293" s="20">
        <v>219.23</v>
      </c>
      <c r="D293" s="24">
        <f t="shared" si="332"/>
        <v>2219.1184793533125</v>
      </c>
      <c r="E293" s="24">
        <f t="shared" si="333"/>
        <v>-2113.5784793533126</v>
      </c>
      <c r="F293" s="24">
        <f t="shared" si="334"/>
        <v>-1699.142039104742</v>
      </c>
      <c r="G293" s="24">
        <f t="shared" si="335"/>
        <v>-422.01352736066707</v>
      </c>
      <c r="H293" s="20">
        <f t="shared" si="336"/>
        <v>6503645.2479608944</v>
      </c>
      <c r="I293" s="20">
        <f t="shared" si="337"/>
        <v>2213299.3164726389</v>
      </c>
      <c r="J293" s="21">
        <f t="shared" si="338"/>
        <v>1750.7652859045422</v>
      </c>
      <c r="K293" s="21">
        <f t="shared" si="339"/>
        <v>193.94823572604938</v>
      </c>
      <c r="L293" s="21">
        <f t="shared" si="340"/>
        <v>1572.8833836335853</v>
      </c>
      <c r="M293" s="134"/>
      <c r="N293" s="20">
        <f t="shared" si="341"/>
        <v>18.75</v>
      </c>
      <c r="O293" s="20">
        <f t="shared" si="342"/>
        <v>9.0757121103705058E-3</v>
      </c>
      <c r="P293" s="20">
        <f t="shared" si="343"/>
        <v>1.0995574287564197E-2</v>
      </c>
      <c r="Q293" s="22">
        <f t="shared" si="344"/>
        <v>1.0716722510123233E-2</v>
      </c>
      <c r="R293" s="21">
        <f t="shared" si="345"/>
        <v>1.0000095707883654</v>
      </c>
      <c r="S293" s="20">
        <f t="shared" si="346"/>
        <v>16.034676791192343</v>
      </c>
      <c r="T293" s="20">
        <f t="shared" si="347"/>
        <v>-7.5614680600261766</v>
      </c>
      <c r="U293" s="20">
        <f t="shared" si="348"/>
        <v>-6.1051188604679254</v>
      </c>
      <c r="V293" s="134"/>
      <c r="W293" s="44">
        <v>2918.85</v>
      </c>
      <c r="X293" s="44">
        <v>31.48</v>
      </c>
      <c r="Y293" s="20">
        <v>219.09100000000001</v>
      </c>
      <c r="Z293" s="20">
        <f t="shared" si="349"/>
        <v>2219.118380697937</v>
      </c>
      <c r="AA293" s="20">
        <f t="shared" si="350"/>
        <v>-2113.5783806979371</v>
      </c>
      <c r="AB293" s="20">
        <f t="shared" si="351"/>
        <v>-1699.3922246331822</v>
      </c>
      <c r="AC293" s="20">
        <f t="shared" si="352"/>
        <v>-421.51244470493691</v>
      </c>
      <c r="AD293" s="20">
        <f t="shared" si="353"/>
        <v>6503644.9977753684</v>
      </c>
      <c r="AE293" s="20">
        <f t="shared" si="354"/>
        <v>2213299.8175552962</v>
      </c>
      <c r="AF293" s="21">
        <f t="shared" si="355"/>
        <v>1750.8873962036646</v>
      </c>
      <c r="AG293" s="21">
        <f t="shared" si="356"/>
        <v>193.9303484202471</v>
      </c>
      <c r="AH293" s="21">
        <f t="shared" si="357"/>
        <v>1572.7529471448634</v>
      </c>
      <c r="AI293" s="134"/>
      <c r="AJ293" s="20">
        <f t="shared" si="358"/>
        <v>18.75</v>
      </c>
      <c r="AK293" s="20">
        <f t="shared" si="359"/>
        <v>9.0757121103705058E-3</v>
      </c>
      <c r="AL293" s="20">
        <f t="shared" si="360"/>
        <v>1.3369222070276906E-2</v>
      </c>
      <c r="AM293" s="23">
        <f t="shared" si="361"/>
        <v>1.1418602946417611E-2</v>
      </c>
      <c r="AN293" s="44">
        <f t="shared" si="362"/>
        <v>1.0000108655161069</v>
      </c>
      <c r="AO293" s="23">
        <f t="shared" si="363"/>
        <v>16.034697551534517</v>
      </c>
      <c r="AP293" s="23">
        <f t="shared" si="364"/>
        <v>-7.5833764207954966</v>
      </c>
      <c r="AQ293" s="23">
        <f t="shared" si="365"/>
        <v>-6.0777920867480191</v>
      </c>
      <c r="AR293" s="44">
        <f t="shared" si="366"/>
        <v>0.26835506205477971</v>
      </c>
      <c r="AS293" s="134"/>
      <c r="AT293" s="20">
        <f t="shared" si="367"/>
        <v>0.56006841271905994</v>
      </c>
      <c r="AU293" s="20">
        <f t="shared" si="368"/>
        <v>9.865537549558212E-5</v>
      </c>
      <c r="AV293" s="20">
        <f t="shared" si="369"/>
        <v>0.56006842140807256</v>
      </c>
      <c r="AX293" s="18">
        <v>-35</v>
      </c>
      <c r="AY293" s="18">
        <v>-40</v>
      </c>
      <c r="AZ293" s="18">
        <v>790</v>
      </c>
      <c r="BA293" s="125">
        <v>4.7999999999999996E-3</v>
      </c>
      <c r="BB293" s="125">
        <v>2.8999999999999998E-3</v>
      </c>
      <c r="BC293" s="126">
        <v>-2.0000000000000001E-4</v>
      </c>
      <c r="BD293" s="122"/>
      <c r="BE293" s="30" t="s">
        <v>99</v>
      </c>
    </row>
    <row r="294" spans="1:57" x14ac:dyDescent="0.4">
      <c r="A294" s="128">
        <v>2937.25</v>
      </c>
      <c r="B294" s="128">
        <v>31.78</v>
      </c>
      <c r="C294" s="129">
        <v>221.95</v>
      </c>
      <c r="D294" s="130">
        <f t="shared" si="332"/>
        <v>2234.7859958499466</v>
      </c>
      <c r="E294" s="130">
        <f t="shared" si="333"/>
        <v>-2129.2459958499467</v>
      </c>
      <c r="F294" s="130">
        <f t="shared" si="334"/>
        <v>-1706.4674300780412</v>
      </c>
      <c r="G294" s="130">
        <f t="shared" si="335"/>
        <v>-428.29121134228018</v>
      </c>
      <c r="H294" s="129">
        <f t="shared" si="336"/>
        <v>6503637.9225699212</v>
      </c>
      <c r="I294" s="129">
        <f t="shared" si="337"/>
        <v>2213293.0387886572</v>
      </c>
      <c r="J294" s="131">
        <f t="shared" si="338"/>
        <v>1759.3932055200714</v>
      </c>
      <c r="K294" s="131">
        <f t="shared" si="339"/>
        <v>194.08914186987951</v>
      </c>
      <c r="L294" s="131">
        <f t="shared" si="340"/>
        <v>1582.5301761632634</v>
      </c>
      <c r="M294" s="25"/>
      <c r="N294" s="129">
        <f t="shared" si="341"/>
        <v>18.400000000000091</v>
      </c>
      <c r="O294" s="129">
        <f t="shared" si="342"/>
        <v>5.2359877559830011E-3</v>
      </c>
      <c r="P294" s="129">
        <f t="shared" si="343"/>
        <v>4.7472955654245745E-2</v>
      </c>
      <c r="Q294" s="132">
        <f t="shared" si="344"/>
        <v>2.5439058207465948E-2</v>
      </c>
      <c r="R294" s="131">
        <f t="shared" si="345"/>
        <v>1.0000539322970816</v>
      </c>
      <c r="S294" s="129">
        <f t="shared" si="346"/>
        <v>15.667516496634253</v>
      </c>
      <c r="T294" s="129">
        <f t="shared" si="347"/>
        <v>-7.325390973299057</v>
      </c>
      <c r="U294" s="129">
        <f t="shared" si="348"/>
        <v>-6.2776839816131043</v>
      </c>
      <c r="V294" s="25"/>
      <c r="W294" s="128">
        <v>2937.25</v>
      </c>
      <c r="X294" s="128">
        <v>31.78</v>
      </c>
      <c r="Y294" s="129">
        <v>222.30500000000001</v>
      </c>
      <c r="Z294" s="129">
        <f t="shared" si="349"/>
        <v>2234.7862177617608</v>
      </c>
      <c r="AA294" s="129">
        <f t="shared" si="350"/>
        <v>-2129.2462177617608</v>
      </c>
      <c r="AB294" s="129">
        <f t="shared" si="351"/>
        <v>-1706.7049872591608</v>
      </c>
      <c r="AC294" s="129">
        <f t="shared" si="352"/>
        <v>-427.80348600775028</v>
      </c>
      <c r="AD294" s="129">
        <f t="shared" si="353"/>
        <v>6503637.6850127429</v>
      </c>
      <c r="AE294" s="129">
        <f t="shared" si="354"/>
        <v>2213293.5265139933</v>
      </c>
      <c r="AF294" s="131">
        <f t="shared" si="355"/>
        <v>1759.5049690681967</v>
      </c>
      <c r="AG294" s="131">
        <f t="shared" si="356"/>
        <v>194.07185443548124</v>
      </c>
      <c r="AH294" s="131">
        <f t="shared" si="357"/>
        <v>1582.3986517198171</v>
      </c>
      <c r="AI294" s="25"/>
      <c r="AJ294" s="129">
        <f t="shared" si="358"/>
        <v>18.400000000000091</v>
      </c>
      <c r="AK294" s="129">
        <f t="shared" si="359"/>
        <v>5.2359877559830011E-3</v>
      </c>
      <c r="AL294" s="129">
        <f t="shared" si="360"/>
        <v>5.6094882159097727E-2</v>
      </c>
      <c r="AM294" s="133">
        <f t="shared" si="361"/>
        <v>2.9877225860323486E-2</v>
      </c>
      <c r="AN294" s="128">
        <f t="shared" si="362"/>
        <v>1.0000743940262053</v>
      </c>
      <c r="AO294" s="133">
        <f t="shared" si="363"/>
        <v>15.667837063823923</v>
      </c>
      <c r="AP294" s="133">
        <f t="shared" si="364"/>
        <v>-7.3127626259786069</v>
      </c>
      <c r="AQ294" s="133">
        <f t="shared" si="365"/>
        <v>-6.2910413028133814</v>
      </c>
      <c r="AR294" s="128">
        <f t="shared" si="366"/>
        <v>0.20285263514903645</v>
      </c>
      <c r="AS294" s="25"/>
      <c r="AT294" s="129">
        <f t="shared" si="367"/>
        <v>0.54250291839792231</v>
      </c>
      <c r="AU294" s="129">
        <f t="shared" si="368"/>
        <v>-2.2191181415109895E-4</v>
      </c>
      <c r="AV294" s="129">
        <f t="shared" si="369"/>
        <v>0.5425029637846378</v>
      </c>
      <c r="AX294" s="18">
        <v>-35</v>
      </c>
      <c r="AY294" s="18">
        <v>-40</v>
      </c>
      <c r="AZ294" s="18">
        <v>790</v>
      </c>
      <c r="BA294" s="125">
        <v>4.7999999999999996E-3</v>
      </c>
      <c r="BB294" s="125">
        <v>2.8999999999999998E-3</v>
      </c>
      <c r="BC294" s="126">
        <v>-2.0000000000000001E-4</v>
      </c>
      <c r="BD294" s="122"/>
      <c r="BE294" s="30" t="s">
        <v>99</v>
      </c>
    </row>
    <row r="295" spans="1:57" x14ac:dyDescent="0.4">
      <c r="A295" s="44">
        <v>2955.49</v>
      </c>
      <c r="B295" s="44">
        <v>31.16</v>
      </c>
      <c r="C295" s="20">
        <v>222.82</v>
      </c>
      <c r="D295" s="24">
        <f t="shared" ref="D295:D299" si="370">S295+D294</f>
        <v>2250.3431459628714</v>
      </c>
      <c r="E295" s="24">
        <f t="shared" ref="E295:E299" si="371">$BJ$3-D295</f>
        <v>-2144.8031459628714</v>
      </c>
      <c r="F295" s="24">
        <f t="shared" ref="F295:F299" si="372">T295+F294</f>
        <v>-1713.5010825829547</v>
      </c>
      <c r="G295" s="24">
        <f t="shared" ref="G295:G299" si="373">U295+G294</f>
        <v>-434.7095775216743</v>
      </c>
      <c r="H295" s="20">
        <f t="shared" ref="H295:H299" si="374">H294+T295</f>
        <v>6503630.8889174163</v>
      </c>
      <c r="I295" s="20">
        <f t="shared" ref="I295:I299" si="375">I294+U295</f>
        <v>2213286.6204224778</v>
      </c>
      <c r="J295" s="21">
        <f t="shared" ref="J295:J299" si="376">SQRT(F295^2+G295^2)</f>
        <v>1767.7834643422905</v>
      </c>
      <c r="K295" s="21">
        <f t="shared" ref="K295:K299" si="377">IF(J295=0,0,IF(F295&lt;0,ATAN(G295/F295)*180/PI()+180,ATAN(G295/F295)*180/PI()))</f>
        <v>194.23541582828165</v>
      </c>
      <c r="L295" s="21">
        <f t="shared" ref="L295:L299" si="378">COS((K295-$BL$3)*PI()/180)*J295</f>
        <v>1592.0439128340281</v>
      </c>
      <c r="M295" s="134"/>
      <c r="N295" s="20">
        <f t="shared" ref="N295:N299" si="379">A295-A294</f>
        <v>18.239999999999782</v>
      </c>
      <c r="O295" s="20">
        <f t="shared" ref="O295:O299" si="380">RADIANS(B295-B294)</f>
        <v>-1.082104136236486E-2</v>
      </c>
      <c r="P295" s="20">
        <f t="shared" ref="P295:P299" si="381">RADIANS(C295-C294)</f>
        <v>1.5184364492350746E-2</v>
      </c>
      <c r="Q295" s="22">
        <f t="shared" ref="Q295:Q299" si="382">ACOS(COS(O295)-SIN(RADIANS(B294))*SIN(RADIANS(B295))*(1-COS(P295)))</f>
        <v>1.3413661607837746E-2</v>
      </c>
      <c r="R295" s="21">
        <f t="shared" ref="R295:R299" si="383">2/Q295*TAN(Q295/2)</f>
        <v>1.0000149941295946</v>
      </c>
      <c r="S295" s="20">
        <f t="shared" ref="S295:S299" si="384">(N295/2)*(COS(RADIANS(B294))+COS(RADIANS(B295)))*R295</f>
        <v>15.557150112924566</v>
      </c>
      <c r="T295" s="20">
        <f t="shared" ref="T295:T299" si="385">(N295/2)*(SIN(RADIANS(B294))*COS(RADIANS(C294))+SIN(RADIANS(B295))*COS(RADIANS(C295)))*R295</f>
        <v>-7.0336525049136087</v>
      </c>
      <c r="U295" s="20">
        <f t="shared" ref="U295:U299" si="386">(N295/2)*(SIN(RADIANS(B294))*SIN(RADIANS(C294))+SIN(RADIANS(B295))*SIN(RADIANS(C295)))*R295</f>
        <v>-6.4183661793941038</v>
      </c>
      <c r="V295" s="134"/>
      <c r="W295" s="44">
        <v>2955.49</v>
      </c>
      <c r="X295" s="44">
        <v>31.16</v>
      </c>
      <c r="Y295" s="20">
        <v>222.90199999999999</v>
      </c>
      <c r="Z295" s="20">
        <f t="shared" ref="Z295:Z299" si="387">AO295+Z294</f>
        <v>2250.3433247739704</v>
      </c>
      <c r="AA295" s="20">
        <f t="shared" ref="AA295:AA299" si="388">$BJ$3-Z295</f>
        <v>-2144.8033247739704</v>
      </c>
      <c r="AB295" s="20">
        <f t="shared" ref="AB295:AB299" si="389">AP295+AB294</f>
        <v>-1713.7140636752504</v>
      </c>
      <c r="AC295" s="20">
        <f t="shared" ref="AC295:AC299" si="390">AQ295+AC294</f>
        <v>-434.24885663458787</v>
      </c>
      <c r="AD295" s="20">
        <f t="shared" ref="AD295:AD299" si="391">AD294+AP295</f>
        <v>6503630.6759363264</v>
      </c>
      <c r="AE295" s="20">
        <f t="shared" ref="AE295:AE299" si="392">AE294+AQ295</f>
        <v>2213287.0811433666</v>
      </c>
      <c r="AF295" s="21">
        <f t="shared" ref="AF295:AF299" si="393">SQRT(AB295^2+AC295^2)</f>
        <v>1767.876681651406</v>
      </c>
      <c r="AG295" s="21">
        <f t="shared" ref="AG295:AG299" si="394">IF(AF295=0,0,IF(AB295&lt;0,ATAN(AC295/AB295)*180/PI()+180,ATAN(AC295/AB295)*180/PI()))</f>
        <v>194.21924525991165</v>
      </c>
      <c r="AH295" s="21">
        <f t="shared" ref="AH295:AH299" si="395">COS((AG295-$BL$3)*PI()/180)*AF295</f>
        <v>1591.9109201385272</v>
      </c>
      <c r="AI295" s="134"/>
      <c r="AJ295" s="20">
        <f t="shared" ref="AJ295:AJ299" si="396">W295-W294</f>
        <v>18.239999999999782</v>
      </c>
      <c r="AK295" s="20">
        <f t="shared" ref="AK295:AK299" si="397">RADIANS(X295-X294)</f>
        <v>-1.082104136236486E-2</v>
      </c>
      <c r="AL295" s="20">
        <f t="shared" ref="AL295:AL299" si="398">RADIANS(Y295-Y294)</f>
        <v>1.0419615634405799E-2</v>
      </c>
      <c r="AM295" s="23">
        <f t="shared" ref="AM295:AM299" si="399">ACOS(COS(AK295)-SIN(RADIANS(X294))*SIN(RADIANS(X295))*(1-COS(AL295)))</f>
        <v>1.2111201012191097E-2</v>
      </c>
      <c r="AN295" s="44">
        <f t="shared" ref="AN295:AN299" si="400">2/AM295*TAN(AM295/2)</f>
        <v>1.0000122236117939</v>
      </c>
      <c r="AO295" s="23">
        <f t="shared" ref="AO295:AO299" si="401">(AJ295/2)*(COS(RADIANS(X294))+COS(RADIANS(X295)))*AN295</f>
        <v>15.557107012209507</v>
      </c>
      <c r="AP295" s="23">
        <f t="shared" ref="AP295:AP299" si="402">(AJ295/2)*(SIN(RADIANS(X294))*COS(RADIANS(Y294))+SIN(RADIANS(X295))*COS(RADIANS(Y295)))*AN295</f>
        <v>-7.0090764160894761</v>
      </c>
      <c r="AQ295" s="23">
        <f t="shared" ref="AQ295:AQ299" si="403">(AJ295/2)*(SIN(RADIANS(X294))*SIN(RADIANS(Y294))+SIN(RADIANS(X295))*SIN(RADIANS(Y295)))*AN295</f>
        <v>-6.4453706268375601</v>
      </c>
      <c r="AR295" s="44">
        <f t="shared" ref="AR295:AR299" si="404">(10/AJ295)*2*(ASIN((SQRT((SIN((X294-X295)/2)^2+SIN(((Y294-Y295)/2)^2)*SIN(X294)*SIN(X295))))))</f>
        <v>0.3244688314457167</v>
      </c>
      <c r="AS295" s="134"/>
      <c r="AT295" s="20">
        <f t="shared" ref="AT295:AT299" si="405">SQRT((I295-AE295)^2+(H295-AD295)^2)</f>
        <v>0.50756741626808988</v>
      </c>
      <c r="AU295" s="20">
        <f t="shared" ref="AU295:AU299" si="406">D295-Z295</f>
        <v>-1.788110989764391E-4</v>
      </c>
      <c r="AV295" s="20">
        <f t="shared" ref="AV295:AV299" si="407">SQRT((I295-AE295)^2+(H295-AD295)^2+(D295-Z295)^2)</f>
        <v>0.50756744776480056</v>
      </c>
      <c r="AX295" s="18">
        <v>-35</v>
      </c>
      <c r="AY295" s="18">
        <v>-40</v>
      </c>
      <c r="AZ295" s="18">
        <v>790</v>
      </c>
      <c r="BA295" s="125">
        <v>4.7999999999999996E-3</v>
      </c>
      <c r="BB295" s="125">
        <v>2.8999999999999998E-3</v>
      </c>
      <c r="BC295" s="126">
        <v>-2.0000000000000001E-4</v>
      </c>
      <c r="BD295" s="122"/>
      <c r="BE295" s="30" t="s">
        <v>99</v>
      </c>
    </row>
    <row r="296" spans="1:57" x14ac:dyDescent="0.4">
      <c r="A296" s="44">
        <v>2973.78</v>
      </c>
      <c r="B296" s="44">
        <v>31.71</v>
      </c>
      <c r="C296" s="20">
        <v>222.09</v>
      </c>
      <c r="D296" s="24">
        <f t="shared" si="370"/>
        <v>2265.9487635340233</v>
      </c>
      <c r="E296" s="24">
        <f t="shared" si="371"/>
        <v>-2160.4087635340234</v>
      </c>
      <c r="F296" s="24">
        <f t="shared" si="372"/>
        <v>-1720.5390616299383</v>
      </c>
      <c r="G296" s="24">
        <f t="shared" si="373"/>
        <v>-441.14788876306341</v>
      </c>
      <c r="H296" s="20">
        <f t="shared" si="374"/>
        <v>6503623.8509383695</v>
      </c>
      <c r="I296" s="20">
        <f t="shared" si="375"/>
        <v>2213280.1821112363</v>
      </c>
      <c r="J296" s="21">
        <f t="shared" si="376"/>
        <v>1776.1942805770252</v>
      </c>
      <c r="K296" s="21">
        <f t="shared" si="377"/>
        <v>194.38089548023837</v>
      </c>
      <c r="L296" s="21">
        <f t="shared" si="378"/>
        <v>1601.5737842670278</v>
      </c>
      <c r="M296" s="134"/>
      <c r="N296" s="20">
        <f t="shared" si="379"/>
        <v>18.290000000000418</v>
      </c>
      <c r="O296" s="20">
        <f t="shared" si="380"/>
        <v>9.5993108859688241E-3</v>
      </c>
      <c r="P296" s="20">
        <f t="shared" si="381"/>
        <v>-1.2740903539558427E-2</v>
      </c>
      <c r="Q296" s="22">
        <f t="shared" si="382"/>
        <v>1.1674601198749635E-2</v>
      </c>
      <c r="R296" s="21">
        <f t="shared" si="383"/>
        <v>1.0000113581809038</v>
      </c>
      <c r="S296" s="20">
        <f t="shared" si="384"/>
        <v>15.60561757115188</v>
      </c>
      <c r="T296" s="20">
        <f t="shared" si="385"/>
        <v>-7.0379790469834642</v>
      </c>
      <c r="U296" s="20">
        <f t="shared" si="386"/>
        <v>-6.4383112413891093</v>
      </c>
      <c r="V296" s="134"/>
      <c r="W296" s="44">
        <v>2973.78</v>
      </c>
      <c r="X296" s="44">
        <v>31.71</v>
      </c>
      <c r="Y296" s="20">
        <v>222.596</v>
      </c>
      <c r="Z296" s="20">
        <f t="shared" si="387"/>
        <v>2265.9488950179671</v>
      </c>
      <c r="AA296" s="20">
        <f t="shared" si="388"/>
        <v>-2160.4088950179671</v>
      </c>
      <c r="AB296" s="20">
        <f t="shared" si="389"/>
        <v>-1720.718821307147</v>
      </c>
      <c r="AC296" s="20">
        <f t="shared" si="390"/>
        <v>-440.72348889076011</v>
      </c>
      <c r="AD296" s="20">
        <f t="shared" si="391"/>
        <v>6503623.6711786948</v>
      </c>
      <c r="AE296" s="20">
        <f t="shared" si="392"/>
        <v>2213280.6065111104</v>
      </c>
      <c r="AF296" s="21">
        <f t="shared" si="393"/>
        <v>1776.2630592512758</v>
      </c>
      <c r="AG296" s="21">
        <f t="shared" si="394"/>
        <v>194.36619470575096</v>
      </c>
      <c r="AH296" s="21">
        <f t="shared" si="395"/>
        <v>1601.4386891893816</v>
      </c>
      <c r="AI296" s="134"/>
      <c r="AJ296" s="20">
        <f t="shared" si="396"/>
        <v>18.290000000000418</v>
      </c>
      <c r="AK296" s="20">
        <f t="shared" si="397"/>
        <v>9.5993108859688241E-3</v>
      </c>
      <c r="AL296" s="20">
        <f t="shared" si="398"/>
        <v>-5.340707511102355E-3</v>
      </c>
      <c r="AM296" s="23">
        <f t="shared" si="399"/>
        <v>9.9952168790833351E-3</v>
      </c>
      <c r="AN296" s="44">
        <f t="shared" si="400"/>
        <v>1.0000083254465466</v>
      </c>
      <c r="AO296" s="23">
        <f t="shared" si="401"/>
        <v>15.605570243996858</v>
      </c>
      <c r="AP296" s="23">
        <f t="shared" si="402"/>
        <v>-7.0047576318966671</v>
      </c>
      <c r="AQ296" s="23">
        <f t="shared" si="403"/>
        <v>-6.4746322561722476</v>
      </c>
      <c r="AR296" s="44">
        <f t="shared" si="404"/>
        <v>0.29709825848672816</v>
      </c>
      <c r="AS296" s="134"/>
      <c r="AT296" s="20">
        <f t="shared" si="405"/>
        <v>0.46089998247819197</v>
      </c>
      <c r="AU296" s="20">
        <f t="shared" si="406"/>
        <v>-1.3148394373274641E-4</v>
      </c>
      <c r="AV296" s="20">
        <f t="shared" si="407"/>
        <v>0.46090000123283265</v>
      </c>
      <c r="AX296" s="18">
        <v>-35</v>
      </c>
      <c r="AY296" s="18">
        <v>-40</v>
      </c>
      <c r="AZ296" s="18">
        <v>790</v>
      </c>
      <c r="BA296" s="125">
        <v>4.7999999999999996E-3</v>
      </c>
      <c r="BB296" s="125">
        <v>2.8999999999999998E-3</v>
      </c>
      <c r="BC296" s="126">
        <v>-2.0000000000000001E-4</v>
      </c>
      <c r="BD296" s="122"/>
      <c r="BE296" s="30" t="s">
        <v>99</v>
      </c>
    </row>
    <row r="297" spans="1:57" x14ac:dyDescent="0.4">
      <c r="A297" s="44">
        <v>2991.87</v>
      </c>
      <c r="B297" s="44">
        <v>32.119999999999997</v>
      </c>
      <c r="C297" s="20">
        <v>222.82</v>
      </c>
      <c r="D297" s="24">
        <f t="shared" si="370"/>
        <v>2281.304183468832</v>
      </c>
      <c r="E297" s="24">
        <f t="shared" si="371"/>
        <v>-2175.764183468832</v>
      </c>
      <c r="F297" s="24">
        <f t="shared" si="372"/>
        <v>-1727.5946956679263</v>
      </c>
      <c r="G297" s="24">
        <f t="shared" si="373"/>
        <v>-447.60347342734343</v>
      </c>
      <c r="H297" s="20">
        <f t="shared" si="374"/>
        <v>6503616.7953043319</v>
      </c>
      <c r="I297" s="20">
        <f t="shared" si="375"/>
        <v>2213273.7265265719</v>
      </c>
      <c r="J297" s="21">
        <f t="shared" si="376"/>
        <v>1784.63786296385</v>
      </c>
      <c r="K297" s="21">
        <f t="shared" si="377"/>
        <v>194.52539760672039</v>
      </c>
      <c r="L297" s="21">
        <f t="shared" si="378"/>
        <v>1611.1282833499915</v>
      </c>
      <c r="M297" s="134"/>
      <c r="N297" s="20">
        <f t="shared" si="379"/>
        <v>18.089999999999691</v>
      </c>
      <c r="O297" s="20">
        <f t="shared" si="380"/>
        <v>7.1558499331766919E-3</v>
      </c>
      <c r="P297" s="20">
        <f t="shared" si="381"/>
        <v>1.2740903539558427E-2</v>
      </c>
      <c r="Q297" s="22">
        <f t="shared" si="382"/>
        <v>9.8271330131021184E-3</v>
      </c>
      <c r="R297" s="21">
        <f t="shared" si="383"/>
        <v>1.0000080477896576</v>
      </c>
      <c r="S297" s="20">
        <f t="shared" si="384"/>
        <v>15.35541993480879</v>
      </c>
      <c r="T297" s="20">
        <f t="shared" si="385"/>
        <v>-7.0556340379879705</v>
      </c>
      <c r="U297" s="20">
        <f t="shared" si="386"/>
        <v>-6.4555846642800487</v>
      </c>
      <c r="V297" s="134"/>
      <c r="W297" s="44">
        <v>2991.87</v>
      </c>
      <c r="X297" s="44">
        <v>32.119999999999997</v>
      </c>
      <c r="Y297" s="20">
        <v>222.65700000000001</v>
      </c>
      <c r="Z297" s="20">
        <f t="shared" si="387"/>
        <v>2281.3042573061189</v>
      </c>
      <c r="AA297" s="20">
        <f t="shared" si="388"/>
        <v>-2175.7642573061189</v>
      </c>
      <c r="AB297" s="20">
        <f t="shared" si="389"/>
        <v>-1727.7554332398865</v>
      </c>
      <c r="AC297" s="20">
        <f t="shared" si="390"/>
        <v>-447.20003399166274</v>
      </c>
      <c r="AD297" s="20">
        <f t="shared" si="391"/>
        <v>6503616.6345667625</v>
      </c>
      <c r="AE297" s="20">
        <f t="shared" si="392"/>
        <v>2213274.1299660094</v>
      </c>
      <c r="AF297" s="21">
        <f t="shared" si="393"/>
        <v>1784.6923285239091</v>
      </c>
      <c r="AG297" s="21">
        <f t="shared" si="394"/>
        <v>194.51156531882478</v>
      </c>
      <c r="AH297" s="21">
        <f t="shared" si="395"/>
        <v>1610.9920896032775</v>
      </c>
      <c r="AI297" s="134"/>
      <c r="AJ297" s="20">
        <f t="shared" si="396"/>
        <v>18.089999999999691</v>
      </c>
      <c r="AK297" s="20">
        <f t="shared" si="397"/>
        <v>7.1558499331766919E-3</v>
      </c>
      <c r="AL297" s="20">
        <f t="shared" si="398"/>
        <v>1.0646508437166641E-3</v>
      </c>
      <c r="AM297" s="23">
        <f t="shared" si="399"/>
        <v>7.1779498534012554E-3</v>
      </c>
      <c r="AN297" s="44">
        <f t="shared" si="400"/>
        <v>1.0000042936024633</v>
      </c>
      <c r="AO297" s="23">
        <f t="shared" si="401"/>
        <v>15.355362288151838</v>
      </c>
      <c r="AP297" s="23">
        <f t="shared" si="402"/>
        <v>-7.0366119327394818</v>
      </c>
      <c r="AQ297" s="23">
        <f t="shared" si="403"/>
        <v>-6.4765451009026087</v>
      </c>
      <c r="AR297" s="44">
        <f t="shared" si="404"/>
        <v>0.22712818051417458</v>
      </c>
      <c r="AS297" s="134"/>
      <c r="AT297" s="20">
        <f t="shared" si="405"/>
        <v>0.43428095280009998</v>
      </c>
      <c r="AU297" s="20">
        <f t="shared" si="406"/>
        <v>-7.383728689092095E-5</v>
      </c>
      <c r="AV297" s="20">
        <f t="shared" si="407"/>
        <v>0.43428095907707903</v>
      </c>
      <c r="AX297" s="18">
        <v>-35</v>
      </c>
      <c r="AY297" s="18">
        <v>-40</v>
      </c>
      <c r="AZ297" s="18">
        <v>790</v>
      </c>
      <c r="BA297" s="125">
        <v>4.7999999999999996E-3</v>
      </c>
      <c r="BB297" s="125">
        <v>2.8999999999999998E-3</v>
      </c>
      <c r="BC297" s="126">
        <v>-2.0000000000000001E-4</v>
      </c>
      <c r="BD297" s="122"/>
      <c r="BE297" s="30" t="s">
        <v>99</v>
      </c>
    </row>
    <row r="298" spans="1:57" x14ac:dyDescent="0.4">
      <c r="A298" s="44">
        <v>3010.17</v>
      </c>
      <c r="B298" s="44">
        <v>31.89</v>
      </c>
      <c r="C298" s="20">
        <v>221.83</v>
      </c>
      <c r="D298" s="24">
        <f t="shared" si="370"/>
        <v>2296.8227153299777</v>
      </c>
      <c r="E298" s="24">
        <f t="shared" si="371"/>
        <v>-2191.2827153299777</v>
      </c>
      <c r="F298" s="24">
        <f t="shared" si="372"/>
        <v>-1734.7650342157622</v>
      </c>
      <c r="G298" s="24">
        <f t="shared" si="373"/>
        <v>-454.13406482258796</v>
      </c>
      <c r="H298" s="20">
        <f t="shared" si="374"/>
        <v>6503609.6249657841</v>
      </c>
      <c r="I298" s="20">
        <f t="shared" si="375"/>
        <v>2213267.1959351767</v>
      </c>
      <c r="J298" s="21">
        <f t="shared" si="376"/>
        <v>1793.2226500827778</v>
      </c>
      <c r="K298" s="21">
        <f t="shared" si="377"/>
        <v>194.66992830323457</v>
      </c>
      <c r="L298" s="21">
        <f t="shared" si="378"/>
        <v>1620.8188645826312</v>
      </c>
      <c r="M298" s="134"/>
      <c r="N298" s="20">
        <f t="shared" si="379"/>
        <v>18.300000000000182</v>
      </c>
      <c r="O298" s="20">
        <f t="shared" si="380"/>
        <v>-4.0142572795869034E-3</v>
      </c>
      <c r="P298" s="20">
        <f t="shared" si="381"/>
        <v>-1.7278759594743526E-2</v>
      </c>
      <c r="Q298" s="22">
        <f t="shared" si="382"/>
        <v>9.9986950411952158E-3</v>
      </c>
      <c r="R298" s="21">
        <f t="shared" si="383"/>
        <v>1.0000083312418346</v>
      </c>
      <c r="S298" s="20">
        <f t="shared" si="384"/>
        <v>15.518531861145737</v>
      </c>
      <c r="T298" s="20">
        <f t="shared" si="385"/>
        <v>-7.1703385478359642</v>
      </c>
      <c r="U298" s="20">
        <f t="shared" si="386"/>
        <v>-6.5305913952445227</v>
      </c>
      <c r="V298" s="134"/>
      <c r="W298" s="44">
        <v>3010.17</v>
      </c>
      <c r="X298" s="44">
        <v>31.89</v>
      </c>
      <c r="Y298" s="20">
        <v>222.20500000000001</v>
      </c>
      <c r="Z298" s="20">
        <f t="shared" si="387"/>
        <v>2296.8227033252119</v>
      </c>
      <c r="AA298" s="20">
        <f t="shared" si="388"/>
        <v>-2191.282703325212</v>
      </c>
      <c r="AB298" s="20">
        <f t="shared" si="389"/>
        <v>-1734.9139481425918</v>
      </c>
      <c r="AC298" s="20">
        <f t="shared" si="390"/>
        <v>-453.74392885498878</v>
      </c>
      <c r="AD298" s="20">
        <f t="shared" si="391"/>
        <v>6503609.4760518596</v>
      </c>
      <c r="AE298" s="20">
        <f t="shared" si="392"/>
        <v>2213267.5860711462</v>
      </c>
      <c r="AF298" s="21">
        <f t="shared" si="393"/>
        <v>1793.2679555583645</v>
      </c>
      <c r="AG298" s="21">
        <f t="shared" si="394"/>
        <v>194.65666468785247</v>
      </c>
      <c r="AH298" s="21">
        <f t="shared" si="395"/>
        <v>1620.6821647027164</v>
      </c>
      <c r="AI298" s="134"/>
      <c r="AJ298" s="20">
        <f t="shared" si="396"/>
        <v>18.300000000000182</v>
      </c>
      <c r="AK298" s="20">
        <f t="shared" si="397"/>
        <v>-4.0142572795869034E-3</v>
      </c>
      <c r="AL298" s="20">
        <f t="shared" si="398"/>
        <v>-7.8888882190143381E-3</v>
      </c>
      <c r="AM298" s="23">
        <f t="shared" si="399"/>
        <v>5.7961397176309326E-3</v>
      </c>
      <c r="AN298" s="44">
        <f t="shared" si="400"/>
        <v>1.0000027996123744</v>
      </c>
      <c r="AO298" s="23">
        <f t="shared" si="401"/>
        <v>15.518446019092886</v>
      </c>
      <c r="AP298" s="23">
        <f t="shared" si="402"/>
        <v>-7.1585149027052575</v>
      </c>
      <c r="AQ298" s="23">
        <f t="shared" si="403"/>
        <v>-6.5438948633260736</v>
      </c>
      <c r="AR298" s="44">
        <f t="shared" si="404"/>
        <v>0.18458014987773425</v>
      </c>
      <c r="AS298" s="134"/>
      <c r="AT298" s="20">
        <f t="shared" si="405"/>
        <v>0.41759002817713464</v>
      </c>
      <c r="AU298" s="20">
        <f t="shared" si="406"/>
        <v>1.2004765721940203E-5</v>
      </c>
      <c r="AV298" s="20">
        <f t="shared" si="407"/>
        <v>0.4175900283496895</v>
      </c>
      <c r="AX298" s="18">
        <v>-35</v>
      </c>
      <c r="AY298" s="18">
        <v>-40</v>
      </c>
      <c r="AZ298" s="18">
        <v>790</v>
      </c>
      <c r="BA298" s="125">
        <v>4.7999999999999996E-3</v>
      </c>
      <c r="BB298" s="125">
        <v>2.8999999999999998E-3</v>
      </c>
      <c r="BC298" s="126">
        <v>-2.0000000000000001E-4</v>
      </c>
      <c r="BD298" s="122"/>
      <c r="BE298" s="30" t="s">
        <v>99</v>
      </c>
    </row>
    <row r="299" spans="1:57" x14ac:dyDescent="0.4">
      <c r="A299" s="128">
        <v>3028.65</v>
      </c>
      <c r="B299" s="128">
        <v>32.24</v>
      </c>
      <c r="C299" s="129">
        <v>222.1</v>
      </c>
      <c r="D299" s="130">
        <f t="shared" si="370"/>
        <v>2312.4835081806432</v>
      </c>
      <c r="E299" s="130">
        <f t="shared" si="371"/>
        <v>-2206.9435081806432</v>
      </c>
      <c r="F299" s="130">
        <f t="shared" si="372"/>
        <v>-1742.0596965807415</v>
      </c>
      <c r="G299" s="130">
        <f t="shared" si="373"/>
        <v>-460.69429562559407</v>
      </c>
      <c r="H299" s="129">
        <f t="shared" si="374"/>
        <v>6503602.3303034194</v>
      </c>
      <c r="I299" s="129">
        <f t="shared" si="375"/>
        <v>2213260.6357043735</v>
      </c>
      <c r="J299" s="131">
        <f t="shared" si="376"/>
        <v>1801.946508771264</v>
      </c>
      <c r="K299" s="131">
        <f t="shared" si="377"/>
        <v>194.81298129579767</v>
      </c>
      <c r="L299" s="131">
        <f t="shared" si="378"/>
        <v>1630.6237352286096</v>
      </c>
      <c r="M299" s="25"/>
      <c r="N299" s="129">
        <f t="shared" si="379"/>
        <v>18.480000000000018</v>
      </c>
      <c r="O299" s="129">
        <f t="shared" si="380"/>
        <v>6.1086523819801784E-3</v>
      </c>
      <c r="P299" s="129">
        <f t="shared" si="381"/>
        <v>4.7123889803843723E-3</v>
      </c>
      <c r="Q299" s="132">
        <f t="shared" si="382"/>
        <v>6.6010642521374674E-3</v>
      </c>
      <c r="R299" s="131">
        <f t="shared" si="383"/>
        <v>1.0000036311865943</v>
      </c>
      <c r="S299" s="129">
        <f t="shared" si="384"/>
        <v>15.660792850665716</v>
      </c>
      <c r="T299" s="129">
        <f t="shared" si="385"/>
        <v>-7.2946623649793594</v>
      </c>
      <c r="U299" s="129">
        <f t="shared" si="386"/>
        <v>-6.5602308030061316</v>
      </c>
      <c r="V299" s="25"/>
      <c r="W299" s="128">
        <v>3028.65</v>
      </c>
      <c r="X299" s="128">
        <v>32.24</v>
      </c>
      <c r="Y299" s="129">
        <v>221.77699999999999</v>
      </c>
      <c r="Z299" s="129">
        <f t="shared" si="387"/>
        <v>2312.4835085320237</v>
      </c>
      <c r="AA299" s="129">
        <f t="shared" si="388"/>
        <v>-2206.9435085320238</v>
      </c>
      <c r="AB299" s="129">
        <f t="shared" si="389"/>
        <v>-1742.2058028761689</v>
      </c>
      <c r="AC299" s="129">
        <f t="shared" si="390"/>
        <v>-460.30723025698927</v>
      </c>
      <c r="AD299" s="129">
        <f t="shared" si="391"/>
        <v>6503602.184197126</v>
      </c>
      <c r="AE299" s="129">
        <f t="shared" si="392"/>
        <v>2213261.022769744</v>
      </c>
      <c r="AF299" s="131">
        <f t="shared" si="393"/>
        <v>1801.9888473024071</v>
      </c>
      <c r="AG299" s="131">
        <f t="shared" si="394"/>
        <v>194.79989553027221</v>
      </c>
      <c r="AH299" s="131">
        <f t="shared" si="395"/>
        <v>1630.4868583212485</v>
      </c>
      <c r="AI299" s="25"/>
      <c r="AJ299" s="129">
        <f t="shared" si="396"/>
        <v>18.480000000000018</v>
      </c>
      <c r="AK299" s="129">
        <f t="shared" si="397"/>
        <v>6.1086523819801784E-3</v>
      </c>
      <c r="AL299" s="129">
        <f t="shared" si="398"/>
        <v>-7.4700091985361785E-3</v>
      </c>
      <c r="AM299" s="133">
        <f t="shared" si="399"/>
        <v>7.2829818008544045E-3</v>
      </c>
      <c r="AN299" s="128">
        <f t="shared" si="400"/>
        <v>1.0000044201754381</v>
      </c>
      <c r="AO299" s="133">
        <f t="shared" si="401"/>
        <v>15.660805206811693</v>
      </c>
      <c r="AP299" s="133">
        <f t="shared" si="402"/>
        <v>-7.2918547335772219</v>
      </c>
      <c r="AQ299" s="133">
        <f t="shared" si="403"/>
        <v>-6.5633014020005058</v>
      </c>
      <c r="AR299" s="128">
        <f t="shared" si="404"/>
        <v>0.2330338218721269</v>
      </c>
      <c r="AS299" s="25"/>
      <c r="AT299" s="129">
        <f t="shared" si="405"/>
        <v>0.4137229146066983</v>
      </c>
      <c r="AU299" s="129">
        <f t="shared" si="406"/>
        <v>-3.5138054954586551E-7</v>
      </c>
      <c r="AV299" s="129">
        <f t="shared" si="407"/>
        <v>0.41372291460684751</v>
      </c>
      <c r="AX299" s="18">
        <v>-35</v>
      </c>
      <c r="AY299" s="18">
        <v>-40</v>
      </c>
      <c r="AZ299" s="18">
        <v>790</v>
      </c>
      <c r="BA299" s="125">
        <v>4.7999999999999996E-3</v>
      </c>
      <c r="BB299" s="125">
        <v>2.8999999999999998E-3</v>
      </c>
      <c r="BC299" s="126">
        <v>-2.0000000000000001E-4</v>
      </c>
      <c r="BD299" s="122"/>
      <c r="BE299" s="30" t="s">
        <v>99</v>
      </c>
    </row>
    <row r="300" spans="1:57" x14ac:dyDescent="0.4">
      <c r="A300" s="44">
        <v>3046.85</v>
      </c>
      <c r="B300" s="44">
        <v>32.25</v>
      </c>
      <c r="C300" s="20">
        <v>222.43</v>
      </c>
      <c r="D300" s="24">
        <f t="shared" ref="D300:D305" si="408">S300+D299</f>
        <v>2327.8766140838447</v>
      </c>
      <c r="E300" s="24">
        <f t="shared" ref="E300:E305" si="409">$BJ$3-D300</f>
        <v>-2222.3366140838448</v>
      </c>
      <c r="F300" s="24">
        <f t="shared" ref="F300:F305" si="410">T300+F299</f>
        <v>-1749.245804697164</v>
      </c>
      <c r="G300" s="24">
        <f t="shared" ref="G300:G305" si="411">U300+G299</f>
        <v>-467.22513625209325</v>
      </c>
      <c r="H300" s="20">
        <f t="shared" ref="H300:H305" si="412">H299+T300</f>
        <v>6503595.1441953033</v>
      </c>
      <c r="I300" s="20">
        <f t="shared" ref="I300:I305" si="413">I299+U300</f>
        <v>2213254.104863747</v>
      </c>
      <c r="J300" s="21">
        <f t="shared" ref="J300:J305" si="414">SQRT(F300^2+G300^2)</f>
        <v>1810.5690302212772</v>
      </c>
      <c r="K300" s="21">
        <f t="shared" ref="K300:K305" si="415">IF(J300=0,0,IF(F300&lt;0,ATAN(G300/F300)*180/PI()+180,ATAN(G300/F300)*180/PI()))</f>
        <v>194.95464286572658</v>
      </c>
      <c r="L300" s="21">
        <f t="shared" ref="L300:L305" si="416">COS((K300-$BL$3)*PI()/180)*J300</f>
        <v>1640.3265568543986</v>
      </c>
      <c r="M300" s="134"/>
      <c r="N300" s="20">
        <f t="shared" ref="N300:N305" si="417">A300-A299</f>
        <v>18.199999999999818</v>
      </c>
      <c r="O300" s="20">
        <f t="shared" ref="O300:O305" si="418">RADIANS(B300-B299)</f>
        <v>1.7453292519939824E-4</v>
      </c>
      <c r="P300" s="20">
        <f t="shared" ref="P300:P305" si="419">RADIANS(C300-C299)</f>
        <v>5.7595865315815059E-3</v>
      </c>
      <c r="Q300" s="22">
        <f t="shared" ref="Q300:Q305" si="420">ACOS(COS(O300)-SIN(RADIANS(B299))*SIN(RADIANS(B300))*(1-COS(P300)))</f>
        <v>3.0779232257074352E-3</v>
      </c>
      <c r="R300" s="21">
        <f t="shared" ref="R300:R305" si="421">2/Q300*TAN(Q300/2)</f>
        <v>1.0000007894683631</v>
      </c>
      <c r="S300" s="20">
        <f t="shared" ref="S300:S305" si="422">(N300/2)*(COS(RADIANS(B299))+COS(RADIANS(B300)))*R300</f>
        <v>15.393105903201491</v>
      </c>
      <c r="T300" s="20">
        <f t="shared" ref="T300:T305" si="423">(N300/2)*(SIN(RADIANS(B299))*COS(RADIANS(C299))+SIN(RADIANS(B300))*COS(RADIANS(C300)))*R300</f>
        <v>-7.1861081164225782</v>
      </c>
      <c r="U300" s="20">
        <f t="shared" ref="U300:U305" si="424">(N300/2)*(SIN(RADIANS(B299))*SIN(RADIANS(C299))+SIN(RADIANS(B300))*SIN(RADIANS(C300)))*R300</f>
        <v>-6.5308406264991676</v>
      </c>
      <c r="V300" s="134"/>
      <c r="W300" s="44">
        <v>3046.85</v>
      </c>
      <c r="X300" s="44">
        <v>32.25</v>
      </c>
      <c r="Y300" s="20">
        <v>222.17599999999999</v>
      </c>
      <c r="Z300" s="20">
        <f t="shared" ref="Z300:Z305" si="425">AO300+Z299</f>
        <v>2327.8766200303535</v>
      </c>
      <c r="AA300" s="20">
        <f t="shared" ref="AA300:AA305" si="426">$BJ$3-Z300</f>
        <v>-2222.3366200303535</v>
      </c>
      <c r="AB300" s="20">
        <f t="shared" ref="AB300:AB305" si="427">AP300+AB299</f>
        <v>-1749.4246925898024</v>
      </c>
      <c r="AC300" s="20">
        <f t="shared" ref="AC300:AC305" si="428">AQ300+AC299</f>
        <v>-466.80179473811307</v>
      </c>
      <c r="AD300" s="20">
        <f t="shared" ref="AD300:AD305" si="429">AD299+AP300</f>
        <v>6503594.9653074127</v>
      </c>
      <c r="AE300" s="20">
        <f t="shared" ref="AE300:AE305" si="430">AE299+AQ300</f>
        <v>2213254.528205263</v>
      </c>
      <c r="AF300" s="21">
        <f t="shared" ref="AF300:AF305" si="431">SQRT(AB300^2+AC300^2)</f>
        <v>1810.6326713648045</v>
      </c>
      <c r="AG300" s="21">
        <f t="shared" ref="AG300:AG305" si="432">IF(AF300=0,0,IF(AB300&lt;0,ATAN(AC300/AB300)*180/PI()+180,ATAN(AC300/AB300)*180/PI()))</f>
        <v>194.9402395657651</v>
      </c>
      <c r="AH300" s="21">
        <f t="shared" ref="AH300:AH305" si="433">COS((AG300-$BL$3)*PI()/180)*AF300</f>
        <v>1640.1914742506428</v>
      </c>
      <c r="AI300" s="134"/>
      <c r="AJ300" s="20">
        <f t="shared" ref="AJ300:AJ305" si="434">W300-W299</f>
        <v>18.199999999999818</v>
      </c>
      <c r="AK300" s="20">
        <f t="shared" ref="AK300:AK305" si="435">RADIANS(X300-X299)</f>
        <v>1.7453292519939824E-4</v>
      </c>
      <c r="AL300" s="20">
        <f t="shared" ref="AL300:AL305" si="436">RADIANS(Y300-Y299)</f>
        <v>6.9638637154573911E-3</v>
      </c>
      <c r="AM300" s="23">
        <f t="shared" ref="AM300:AM305" si="437">ACOS(COS(AK300)-SIN(RADIANS(X299))*SIN(RADIANS(X300))*(1-COS(AL300)))</f>
        <v>3.7195964025404926E-3</v>
      </c>
      <c r="AN300" s="44">
        <f t="shared" ref="AN300:AN305" si="438">2/AM300*TAN(AM300/2)</f>
        <v>1.0000011529513784</v>
      </c>
      <c r="AO300" s="23">
        <f t="shared" ref="AO300:AO305" si="439">(AJ300/2)*(COS(RADIANS(X299))+COS(RADIANS(X300)))*AN300</f>
        <v>15.39311149832962</v>
      </c>
      <c r="AP300" s="23">
        <f t="shared" ref="AP300:AP305" si="440">(AJ300/2)*(SIN(RADIANS(X299))*COS(RADIANS(Y299))+SIN(RADIANS(X300))*COS(RADIANS(Y300)))*AN300</f>
        <v>-7.2188897136333363</v>
      </c>
      <c r="AQ300" s="23">
        <f t="shared" ref="AQ300:AQ305" si="441">(AJ300/2)*(SIN(RADIANS(X299))*SIN(RADIANS(Y299))+SIN(RADIANS(X300))*SIN(RADIANS(Y300)))*AN300</f>
        <v>-6.4945644811237857</v>
      </c>
      <c r="AR300" s="44">
        <f t="shared" ref="AR300:AR305" si="442">(10/AJ300)*2*(ASIN((SQRT((SIN((X299-X300)/2)^2+SIN(((Y299-Y300)/2)^2)*SIN(X299)*SIN(X300))))))</f>
        <v>0.16229780767471744</v>
      </c>
      <c r="AS300" s="134"/>
      <c r="AT300" s="20">
        <f t="shared" ref="AT300:AT305" si="443">SQRT((I300-AE300)^2+(H300-AD300)^2)</f>
        <v>0.45958559218057182</v>
      </c>
      <c r="AU300" s="20">
        <f t="shared" ref="AU300:AU305" si="444">D300-Z300</f>
        <v>-5.9465087360877078E-6</v>
      </c>
      <c r="AV300" s="20">
        <f t="shared" ref="AV300:AV305" si="445">SQRT((I300-AE300)^2+(H300-AD300)^2+(D300-Z300)^2)</f>
        <v>0.45958559221904233</v>
      </c>
      <c r="AX300" s="18">
        <v>-35</v>
      </c>
      <c r="AY300" s="18">
        <v>-40</v>
      </c>
      <c r="AZ300" s="18">
        <v>790</v>
      </c>
      <c r="BA300" s="125">
        <v>4.7999999999999996E-3</v>
      </c>
      <c r="BB300" s="125">
        <v>2.8999999999999998E-3</v>
      </c>
      <c r="BC300" s="126">
        <v>-2.0000000000000001E-4</v>
      </c>
      <c r="BD300" s="122"/>
      <c r="BE300" s="30" t="s">
        <v>99</v>
      </c>
    </row>
    <row r="301" spans="1:57" x14ac:dyDescent="0.4">
      <c r="A301" s="44">
        <v>3065.13</v>
      </c>
      <c r="B301" s="44">
        <v>32.68</v>
      </c>
      <c r="C301" s="20">
        <v>221.84</v>
      </c>
      <c r="D301" s="24">
        <f t="shared" si="408"/>
        <v>2343.299809727268</v>
      </c>
      <c r="E301" s="24">
        <f t="shared" si="409"/>
        <v>-2237.759809727268</v>
      </c>
      <c r="F301" s="24">
        <f t="shared" si="410"/>
        <v>-1756.5224661587501</v>
      </c>
      <c r="G301" s="24">
        <f t="shared" si="411"/>
        <v>-473.80778123254203</v>
      </c>
      <c r="H301" s="20">
        <f t="shared" si="412"/>
        <v>6503587.8675338421</v>
      </c>
      <c r="I301" s="20">
        <f t="shared" si="413"/>
        <v>2213247.5222187666</v>
      </c>
      <c r="J301" s="21">
        <f t="shared" si="414"/>
        <v>1819.3034347455407</v>
      </c>
      <c r="K301" s="21">
        <f t="shared" si="415"/>
        <v>195.09579322952345</v>
      </c>
      <c r="L301" s="21">
        <f t="shared" si="416"/>
        <v>1650.1320455639022</v>
      </c>
      <c r="M301" s="134"/>
      <c r="N301" s="20">
        <f t="shared" si="417"/>
        <v>18.2800000000002</v>
      </c>
      <c r="O301" s="20">
        <f t="shared" si="418"/>
        <v>7.5049157835756124E-3</v>
      </c>
      <c r="P301" s="20">
        <f t="shared" si="419"/>
        <v>-1.0297442586766604E-2</v>
      </c>
      <c r="Q301" s="22">
        <f t="shared" si="420"/>
        <v>9.3207124567176169E-3</v>
      </c>
      <c r="R301" s="21">
        <f t="shared" si="421"/>
        <v>1.0000072397029538</v>
      </c>
      <c r="S301" s="20">
        <f t="shared" si="422"/>
        <v>15.423195643423412</v>
      </c>
      <c r="T301" s="20">
        <f t="shared" si="423"/>
        <v>-7.2766614615860652</v>
      </c>
      <c r="U301" s="20">
        <f t="shared" si="424"/>
        <v>-6.5826449804487934</v>
      </c>
      <c r="V301" s="134"/>
      <c r="W301" s="44">
        <v>3065.13</v>
      </c>
      <c r="X301" s="44">
        <v>32.68</v>
      </c>
      <c r="Y301" s="20">
        <v>222.03100000000001</v>
      </c>
      <c r="Z301" s="20">
        <f t="shared" si="425"/>
        <v>2343.2997787778909</v>
      </c>
      <c r="AA301" s="20">
        <f t="shared" si="426"/>
        <v>-2237.7597787778909</v>
      </c>
      <c r="AB301" s="20">
        <f t="shared" si="427"/>
        <v>-1756.7048945137119</v>
      </c>
      <c r="AC301" s="20">
        <f t="shared" si="428"/>
        <v>-473.38067111566409</v>
      </c>
      <c r="AD301" s="20">
        <f t="shared" si="429"/>
        <v>6503587.6851054886</v>
      </c>
      <c r="AE301" s="20">
        <f t="shared" si="430"/>
        <v>2213247.9493288854</v>
      </c>
      <c r="AF301" s="21">
        <f t="shared" si="431"/>
        <v>1819.3683921059935</v>
      </c>
      <c r="AG301" s="21">
        <f t="shared" si="432"/>
        <v>195.08131057439678</v>
      </c>
      <c r="AH301" s="21">
        <f t="shared" si="433"/>
        <v>1649.997252700387</v>
      </c>
      <c r="AI301" s="134"/>
      <c r="AJ301" s="20">
        <f t="shared" si="434"/>
        <v>18.2800000000002</v>
      </c>
      <c r="AK301" s="20">
        <f t="shared" si="435"/>
        <v>7.5049157835756124E-3</v>
      </c>
      <c r="AL301" s="20">
        <f t="shared" si="436"/>
        <v>-2.5307274153914604E-3</v>
      </c>
      <c r="AM301" s="23">
        <f t="shared" si="437"/>
        <v>7.6268661136777993E-3</v>
      </c>
      <c r="AN301" s="44">
        <f t="shared" si="438"/>
        <v>1.0000048474520902</v>
      </c>
      <c r="AO301" s="23">
        <f t="shared" si="439"/>
        <v>15.423158747537428</v>
      </c>
      <c r="AP301" s="23">
        <f t="shared" si="440"/>
        <v>-7.2802019239095959</v>
      </c>
      <c r="AQ301" s="23">
        <f t="shared" si="441"/>
        <v>-6.5788763775510013</v>
      </c>
      <c r="AR301" s="44">
        <f t="shared" si="442"/>
        <v>0.24478897137922334</v>
      </c>
      <c r="AS301" s="134"/>
      <c r="AT301" s="20">
        <f t="shared" si="443"/>
        <v>0.46443854030690207</v>
      </c>
      <c r="AU301" s="20">
        <f t="shared" si="444"/>
        <v>3.094937710557133E-5</v>
      </c>
      <c r="AV301" s="20">
        <f t="shared" si="445"/>
        <v>0.46443854133810841</v>
      </c>
      <c r="AX301" s="18">
        <v>-35</v>
      </c>
      <c r="AY301" s="18">
        <v>-40</v>
      </c>
      <c r="AZ301" s="18">
        <v>790</v>
      </c>
      <c r="BA301" s="125">
        <v>4.7999999999999996E-3</v>
      </c>
      <c r="BB301" s="125">
        <v>2.8999999999999998E-3</v>
      </c>
      <c r="BC301" s="126">
        <v>-2.0000000000000001E-4</v>
      </c>
      <c r="BD301" s="122"/>
      <c r="BE301" s="30" t="s">
        <v>99</v>
      </c>
    </row>
    <row r="302" spans="1:57" x14ac:dyDescent="0.4">
      <c r="A302" s="44">
        <v>3083.38</v>
      </c>
      <c r="B302" s="44">
        <v>34.03</v>
      </c>
      <c r="C302" s="20">
        <v>223.26</v>
      </c>
      <c r="D302" s="24">
        <f t="shared" si="408"/>
        <v>2358.5435520406663</v>
      </c>
      <c r="E302" s="24">
        <f t="shared" si="409"/>
        <v>-2253.0035520406664</v>
      </c>
      <c r="F302" s="24">
        <f t="shared" si="410"/>
        <v>-1763.9124833697326</v>
      </c>
      <c r="G302" s="24">
        <f t="shared" si="411"/>
        <v>-480.5943787594349</v>
      </c>
      <c r="H302" s="20">
        <f t="shared" si="412"/>
        <v>6503580.4775166307</v>
      </c>
      <c r="I302" s="20">
        <f t="shared" si="413"/>
        <v>2213240.7356212395</v>
      </c>
      <c r="J302" s="21">
        <f t="shared" si="414"/>
        <v>1828.211750832694</v>
      </c>
      <c r="K302" s="21">
        <f t="shared" si="415"/>
        <v>195.24082752649593</v>
      </c>
      <c r="L302" s="21">
        <f t="shared" si="416"/>
        <v>1660.1554679851447</v>
      </c>
      <c r="M302" s="134"/>
      <c r="N302" s="20">
        <f t="shared" si="417"/>
        <v>18.25</v>
      </c>
      <c r="O302" s="20">
        <f t="shared" si="418"/>
        <v>2.3561944901923475E-2</v>
      </c>
      <c r="P302" s="20">
        <f t="shared" si="419"/>
        <v>2.4783675378319263E-2</v>
      </c>
      <c r="Q302" s="22">
        <f t="shared" si="420"/>
        <v>2.7217218670807286E-2</v>
      </c>
      <c r="R302" s="21">
        <f t="shared" si="421"/>
        <v>1.0000617359892787</v>
      </c>
      <c r="S302" s="20">
        <f t="shared" si="422"/>
        <v>15.243742313398323</v>
      </c>
      <c r="T302" s="20">
        <f t="shared" si="423"/>
        <v>-7.3900172109825197</v>
      </c>
      <c r="U302" s="20">
        <f t="shared" si="424"/>
        <v>-6.7865975268928587</v>
      </c>
      <c r="V302" s="134"/>
      <c r="W302" s="44">
        <v>3083.38</v>
      </c>
      <c r="X302" s="44">
        <v>34.03</v>
      </c>
      <c r="Y302" s="20">
        <v>223.33799999999999</v>
      </c>
      <c r="Z302" s="20">
        <f t="shared" si="425"/>
        <v>2358.5434850561787</v>
      </c>
      <c r="AA302" s="20">
        <f t="shared" si="426"/>
        <v>-2253.0034850561788</v>
      </c>
      <c r="AB302" s="20">
        <f t="shared" si="427"/>
        <v>-1764.0791492303215</v>
      </c>
      <c r="AC302" s="20">
        <f t="shared" si="428"/>
        <v>-480.18453131378988</v>
      </c>
      <c r="AD302" s="20">
        <f t="shared" si="429"/>
        <v>6503580.3108507721</v>
      </c>
      <c r="AE302" s="20">
        <f t="shared" si="430"/>
        <v>2213241.1454686872</v>
      </c>
      <c r="AF302" s="21">
        <f t="shared" si="431"/>
        <v>1828.2648683552991</v>
      </c>
      <c r="AG302" s="21">
        <f t="shared" si="432"/>
        <v>195.22706206428654</v>
      </c>
      <c r="AH302" s="21">
        <f t="shared" si="433"/>
        <v>1660.0196965815844</v>
      </c>
      <c r="AI302" s="134"/>
      <c r="AJ302" s="20">
        <f t="shared" si="434"/>
        <v>18.25</v>
      </c>
      <c r="AK302" s="20">
        <f t="shared" si="435"/>
        <v>2.3561944901923475E-2</v>
      </c>
      <c r="AL302" s="20">
        <f t="shared" si="436"/>
        <v>2.2811453323565677E-2</v>
      </c>
      <c r="AM302" s="23">
        <f t="shared" si="437"/>
        <v>2.6691051427048862E-2</v>
      </c>
      <c r="AN302" s="44">
        <f t="shared" si="438"/>
        <v>1.0000593719152546</v>
      </c>
      <c r="AO302" s="23">
        <f t="shared" si="439"/>
        <v>15.243706278287753</v>
      </c>
      <c r="AP302" s="23">
        <f t="shared" si="440"/>
        <v>-7.374254716609614</v>
      </c>
      <c r="AQ302" s="23">
        <f t="shared" si="441"/>
        <v>-6.803860198125772</v>
      </c>
      <c r="AR302" s="44">
        <f t="shared" si="442"/>
        <v>0.959067157287953</v>
      </c>
      <c r="AS302" s="134"/>
      <c r="AT302" s="20">
        <f t="shared" si="443"/>
        <v>0.4424391921647024</v>
      </c>
      <c r="AU302" s="20">
        <f t="shared" si="444"/>
        <v>6.698448760289466E-5</v>
      </c>
      <c r="AV302" s="20">
        <f t="shared" si="445"/>
        <v>0.44243919723536707</v>
      </c>
      <c r="AX302" s="18">
        <v>-35</v>
      </c>
      <c r="AY302" s="18">
        <v>-40</v>
      </c>
      <c r="AZ302" s="18">
        <v>790</v>
      </c>
      <c r="BA302" s="125">
        <v>4.7999999999999996E-3</v>
      </c>
      <c r="BB302" s="125">
        <v>2.8999999999999998E-3</v>
      </c>
      <c r="BC302" s="126">
        <v>-2.0000000000000001E-4</v>
      </c>
      <c r="BD302" s="122"/>
      <c r="BE302" s="30" t="s">
        <v>99</v>
      </c>
    </row>
    <row r="303" spans="1:57" x14ac:dyDescent="0.4">
      <c r="A303" s="44">
        <v>3102.13</v>
      </c>
      <c r="B303" s="44">
        <v>34.15</v>
      </c>
      <c r="C303" s="20">
        <v>224.22</v>
      </c>
      <c r="D303" s="24">
        <f t="shared" si="408"/>
        <v>2374.0716290490141</v>
      </c>
      <c r="E303" s="24">
        <f t="shared" si="409"/>
        <v>-2268.5316290490141</v>
      </c>
      <c r="F303" s="24">
        <f t="shared" si="410"/>
        <v>-1771.5049641796343</v>
      </c>
      <c r="G303" s="24">
        <f t="shared" si="411"/>
        <v>-487.86024741412069</v>
      </c>
      <c r="H303" s="20">
        <f t="shared" si="412"/>
        <v>6503572.8850358203</v>
      </c>
      <c r="I303" s="20">
        <f t="shared" si="413"/>
        <v>2213233.469752585</v>
      </c>
      <c r="J303" s="21">
        <f t="shared" si="414"/>
        <v>1837.4540699348254</v>
      </c>
      <c r="K303" s="21">
        <f t="shared" si="415"/>
        <v>195.39718868055712</v>
      </c>
      <c r="L303" s="21">
        <f t="shared" si="416"/>
        <v>1670.6420560638992</v>
      </c>
      <c r="M303" s="134"/>
      <c r="N303" s="20">
        <f t="shared" si="417"/>
        <v>18.75</v>
      </c>
      <c r="O303" s="20">
        <f t="shared" si="418"/>
        <v>2.094395102393151E-3</v>
      </c>
      <c r="P303" s="20">
        <f t="shared" si="419"/>
        <v>1.6755160819145704E-2</v>
      </c>
      <c r="Q303" s="22">
        <f t="shared" si="420"/>
        <v>9.6217980385198132E-3</v>
      </c>
      <c r="R303" s="21">
        <f t="shared" si="421"/>
        <v>1.0000077149878823</v>
      </c>
      <c r="S303" s="20">
        <f t="shared" si="422"/>
        <v>15.528077008347923</v>
      </c>
      <c r="T303" s="20">
        <f t="shared" si="423"/>
        <v>-7.5924808099015895</v>
      </c>
      <c r="U303" s="20">
        <f t="shared" si="424"/>
        <v>-7.265868654685784</v>
      </c>
      <c r="V303" s="134"/>
      <c r="W303" s="44">
        <v>3102.13</v>
      </c>
      <c r="X303" s="44">
        <v>34.15</v>
      </c>
      <c r="Y303" s="20">
        <v>223.9</v>
      </c>
      <c r="Z303" s="20">
        <f t="shared" si="425"/>
        <v>2374.0714870538368</v>
      </c>
      <c r="AA303" s="20">
        <f t="shared" si="426"/>
        <v>-2268.5314870538368</v>
      </c>
      <c r="AB303" s="20">
        <f t="shared" si="427"/>
        <v>-1771.6871352048115</v>
      </c>
      <c r="AC303" s="20">
        <f t="shared" si="428"/>
        <v>-487.43444092461209</v>
      </c>
      <c r="AD303" s="20">
        <f t="shared" si="429"/>
        <v>6503572.7028647978</v>
      </c>
      <c r="AE303" s="20">
        <f t="shared" si="430"/>
        <v>2213233.8955590762</v>
      </c>
      <c r="AF303" s="21">
        <f t="shared" si="431"/>
        <v>1837.5167044818181</v>
      </c>
      <c r="AG303" s="21">
        <f t="shared" si="432"/>
        <v>195.38287993744299</v>
      </c>
      <c r="AH303" s="21">
        <f t="shared" si="433"/>
        <v>1670.5079040298533</v>
      </c>
      <c r="AI303" s="134"/>
      <c r="AJ303" s="20">
        <f t="shared" si="434"/>
        <v>18.75</v>
      </c>
      <c r="AK303" s="20">
        <f t="shared" si="435"/>
        <v>2.094395102393151E-3</v>
      </c>
      <c r="AL303" s="20">
        <f t="shared" si="436"/>
        <v>9.8087503962083385E-3</v>
      </c>
      <c r="AM303" s="23">
        <f t="shared" si="437"/>
        <v>5.8831538611885392E-3</v>
      </c>
      <c r="AN303" s="44">
        <f t="shared" si="438"/>
        <v>1.0000028843015958</v>
      </c>
      <c r="AO303" s="23">
        <f t="shared" si="439"/>
        <v>15.52800199765797</v>
      </c>
      <c r="AP303" s="23">
        <f t="shared" si="440"/>
        <v>-7.6079859744900462</v>
      </c>
      <c r="AQ303" s="23">
        <f t="shared" si="441"/>
        <v>-7.2499096108222281</v>
      </c>
      <c r="AR303" s="44">
        <f t="shared" si="442"/>
        <v>0.14879429017441456</v>
      </c>
      <c r="AS303" s="134"/>
      <c r="AT303" s="20">
        <f t="shared" si="443"/>
        <v>0.46313869344761416</v>
      </c>
      <c r="AU303" s="20">
        <f t="shared" si="444"/>
        <v>1.4199517727320199E-4</v>
      </c>
      <c r="AV303" s="20">
        <f t="shared" si="445"/>
        <v>0.46313871521499206</v>
      </c>
      <c r="AX303" s="18">
        <v>-35</v>
      </c>
      <c r="AY303" s="18">
        <v>-40</v>
      </c>
      <c r="AZ303" s="18">
        <v>790</v>
      </c>
      <c r="BA303" s="125">
        <v>4.7999999999999996E-3</v>
      </c>
      <c r="BB303" s="125">
        <v>2.8999999999999998E-3</v>
      </c>
      <c r="BC303" s="126">
        <v>-2.0000000000000001E-4</v>
      </c>
      <c r="BD303" s="122"/>
      <c r="BE303" s="30" t="s">
        <v>99</v>
      </c>
    </row>
    <row r="304" spans="1:57" x14ac:dyDescent="0.4">
      <c r="A304" s="44">
        <v>3111.51</v>
      </c>
      <c r="B304" s="44">
        <v>34.75</v>
      </c>
      <c r="C304" s="20">
        <v>224.06</v>
      </c>
      <c r="D304" s="24">
        <f t="shared" si="408"/>
        <v>2381.8065323913315</v>
      </c>
      <c r="E304" s="24">
        <f t="shared" si="409"/>
        <v>-2276.2665323913316</v>
      </c>
      <c r="F304" s="24">
        <f t="shared" si="410"/>
        <v>-1775.3128848652445</v>
      </c>
      <c r="G304" s="24">
        <f t="shared" si="411"/>
        <v>-491.55545890974082</v>
      </c>
      <c r="H304" s="20">
        <f t="shared" si="412"/>
        <v>6503569.0771151343</v>
      </c>
      <c r="I304" s="20">
        <f t="shared" si="413"/>
        <v>2213229.7745410893</v>
      </c>
      <c r="J304" s="21">
        <f t="shared" si="414"/>
        <v>1842.1081967008677</v>
      </c>
      <c r="K304" s="21">
        <f t="shared" si="415"/>
        <v>195.47655045880305</v>
      </c>
      <c r="L304" s="21">
        <f t="shared" si="416"/>
        <v>1675.9343287095048</v>
      </c>
      <c r="M304" s="134"/>
      <c r="N304" s="20">
        <f t="shared" si="417"/>
        <v>9.3800000000001091</v>
      </c>
      <c r="O304" s="20">
        <f t="shared" si="418"/>
        <v>1.0471975511966002E-2</v>
      </c>
      <c r="P304" s="20">
        <f t="shared" si="419"/>
        <v>-2.7925268031908676E-3</v>
      </c>
      <c r="Q304" s="22">
        <f t="shared" si="420"/>
        <v>1.0590445702822748E-2</v>
      </c>
      <c r="R304" s="21">
        <f t="shared" si="421"/>
        <v>1.0000093465665107</v>
      </c>
      <c r="S304" s="20">
        <f t="shared" si="422"/>
        <v>7.7349033423173026</v>
      </c>
      <c r="T304" s="20">
        <f t="shared" si="423"/>
        <v>-3.8079206856102576</v>
      </c>
      <c r="U304" s="20">
        <f t="shared" si="424"/>
        <v>-3.6952114956201543</v>
      </c>
      <c r="V304" s="134"/>
      <c r="W304" s="44">
        <v>3111.51</v>
      </c>
      <c r="X304" s="44">
        <v>34.75</v>
      </c>
      <c r="Y304" s="20">
        <v>223.61</v>
      </c>
      <c r="Z304" s="20">
        <f t="shared" si="425"/>
        <v>2381.8063940716183</v>
      </c>
      <c r="AA304" s="20">
        <f t="shared" si="426"/>
        <v>-2276.2663940716184</v>
      </c>
      <c r="AB304" s="20">
        <f t="shared" si="427"/>
        <v>-1775.5198248342965</v>
      </c>
      <c r="AC304" s="20">
        <f t="shared" si="428"/>
        <v>-491.10394218269954</v>
      </c>
      <c r="AD304" s="20">
        <f t="shared" si="429"/>
        <v>6503568.8701751679</v>
      </c>
      <c r="AE304" s="20">
        <f t="shared" si="430"/>
        <v>2213230.2260578182</v>
      </c>
      <c r="AF304" s="21">
        <f t="shared" si="431"/>
        <v>1842.1872137236755</v>
      </c>
      <c r="AG304" s="21">
        <f t="shared" si="432"/>
        <v>195.46129909775038</v>
      </c>
      <c r="AH304" s="21">
        <f t="shared" si="433"/>
        <v>1675.8026245651479</v>
      </c>
      <c r="AI304" s="134"/>
      <c r="AJ304" s="20">
        <f t="shared" si="434"/>
        <v>9.3800000000001091</v>
      </c>
      <c r="AK304" s="20">
        <f t="shared" si="435"/>
        <v>1.0471975511966002E-2</v>
      </c>
      <c r="AL304" s="20">
        <f t="shared" si="436"/>
        <v>-5.0614548307834168E-3</v>
      </c>
      <c r="AM304" s="23">
        <f t="shared" si="437"/>
        <v>1.0856316668072186E-2</v>
      </c>
      <c r="AN304" s="44">
        <f t="shared" si="438"/>
        <v>1.0000098217500586</v>
      </c>
      <c r="AO304" s="23">
        <f t="shared" si="439"/>
        <v>7.7349070177817625</v>
      </c>
      <c r="AP304" s="23">
        <f t="shared" si="440"/>
        <v>-3.832689629484928</v>
      </c>
      <c r="AQ304" s="23">
        <f t="shared" si="441"/>
        <v>-3.6695012580874318</v>
      </c>
      <c r="AR304" s="44">
        <f t="shared" si="442"/>
        <v>0.63361483129560592</v>
      </c>
      <c r="AS304" s="134"/>
      <c r="AT304" s="20">
        <f t="shared" si="443"/>
        <v>0.49668048696402051</v>
      </c>
      <c r="AU304" s="20">
        <f t="shared" si="444"/>
        <v>1.3831971318722935E-4</v>
      </c>
      <c r="AV304" s="20">
        <f t="shared" si="445"/>
        <v>0.49668050622423221</v>
      </c>
      <c r="AX304" s="18">
        <v>-35</v>
      </c>
      <c r="AY304" s="18">
        <v>-40</v>
      </c>
      <c r="AZ304" s="18">
        <v>790</v>
      </c>
      <c r="BA304" s="125">
        <v>4.7999999999999996E-3</v>
      </c>
      <c r="BB304" s="125">
        <v>2.8999999999999998E-3</v>
      </c>
      <c r="BC304" s="126">
        <v>-2.0000000000000001E-4</v>
      </c>
      <c r="BD304" s="122"/>
      <c r="BE304" s="30" t="s">
        <v>99</v>
      </c>
    </row>
    <row r="305" spans="1:57" x14ac:dyDescent="0.4">
      <c r="A305" s="128">
        <v>3120.55</v>
      </c>
      <c r="B305" s="128">
        <v>35.82</v>
      </c>
      <c r="C305" s="129">
        <v>223.21</v>
      </c>
      <c r="D305" s="130">
        <f t="shared" si="408"/>
        <v>2389.1857214685569</v>
      </c>
      <c r="E305" s="130">
        <f t="shared" si="409"/>
        <v>-2283.645721468557</v>
      </c>
      <c r="F305" s="130">
        <f t="shared" si="410"/>
        <v>-1779.0924552154704</v>
      </c>
      <c r="G305" s="130">
        <f t="shared" si="411"/>
        <v>-495.15839403081947</v>
      </c>
      <c r="H305" s="129">
        <f t="shared" si="412"/>
        <v>6503565.2975447839</v>
      </c>
      <c r="I305" s="129">
        <f t="shared" si="413"/>
        <v>2213226.1716059684</v>
      </c>
      <c r="J305" s="131">
        <f t="shared" si="414"/>
        <v>1846.7137838289373</v>
      </c>
      <c r="K305" s="131">
        <f t="shared" si="415"/>
        <v>195.55298987837418</v>
      </c>
      <c r="L305" s="131">
        <f t="shared" si="416"/>
        <v>1681.1455696280063</v>
      </c>
      <c r="M305" s="25"/>
      <c r="N305" s="129">
        <f t="shared" si="417"/>
        <v>9.0399999999999636</v>
      </c>
      <c r="O305" s="129">
        <f t="shared" si="418"/>
        <v>1.867502299633933E-2</v>
      </c>
      <c r="P305" s="129">
        <f t="shared" si="419"/>
        <v>-1.4835298641951702E-2</v>
      </c>
      <c r="Q305" s="132">
        <f t="shared" si="420"/>
        <v>2.0546954637911785E-2</v>
      </c>
      <c r="R305" s="131">
        <f t="shared" si="421"/>
        <v>1.0000351829307521</v>
      </c>
      <c r="S305" s="129">
        <f t="shared" si="422"/>
        <v>7.3791890772252655</v>
      </c>
      <c r="T305" s="129">
        <f t="shared" si="423"/>
        <v>-3.7795703502259714</v>
      </c>
      <c r="U305" s="129">
        <f t="shared" si="424"/>
        <v>-3.6029351210786351</v>
      </c>
      <c r="V305" s="25"/>
      <c r="W305" s="128">
        <v>3120.55</v>
      </c>
      <c r="X305" s="128">
        <v>35.82</v>
      </c>
      <c r="Y305" s="129">
        <v>222.92699999999999</v>
      </c>
      <c r="Z305" s="129">
        <f t="shared" si="425"/>
        <v>2389.1855671501517</v>
      </c>
      <c r="AA305" s="129">
        <f t="shared" si="426"/>
        <v>-2283.6455671501517</v>
      </c>
      <c r="AB305" s="129">
        <f t="shared" si="427"/>
        <v>-1779.3223243459981</v>
      </c>
      <c r="AC305" s="129">
        <f t="shared" si="428"/>
        <v>-494.68272748823154</v>
      </c>
      <c r="AD305" s="129">
        <f t="shared" si="429"/>
        <v>6503565.0676756566</v>
      </c>
      <c r="AE305" s="129">
        <f t="shared" si="430"/>
        <v>2213226.6472725128</v>
      </c>
      <c r="AF305" s="131">
        <f t="shared" si="431"/>
        <v>1846.8077687705456</v>
      </c>
      <c r="AG305" s="131">
        <f t="shared" si="432"/>
        <v>195.5368608894822</v>
      </c>
      <c r="AH305" s="131">
        <f t="shared" si="433"/>
        <v>1681.015907038174</v>
      </c>
      <c r="AI305" s="25"/>
      <c r="AJ305" s="129">
        <f t="shared" si="434"/>
        <v>9.0399999999999636</v>
      </c>
      <c r="AK305" s="129">
        <f t="shared" si="435"/>
        <v>1.867502299633933E-2</v>
      </c>
      <c r="AL305" s="129">
        <f t="shared" si="436"/>
        <v>-1.192059879112164E-2</v>
      </c>
      <c r="AM305" s="133">
        <f t="shared" si="437"/>
        <v>1.9903807845383703E-2</v>
      </c>
      <c r="AN305" s="128">
        <f t="shared" si="438"/>
        <v>1.0000330147718144</v>
      </c>
      <c r="AO305" s="133">
        <f t="shared" si="439"/>
        <v>7.3791730785333955</v>
      </c>
      <c r="AP305" s="133">
        <f t="shared" si="440"/>
        <v>-3.8024995117016562</v>
      </c>
      <c r="AQ305" s="133">
        <f t="shared" si="441"/>
        <v>-3.5787853055319778</v>
      </c>
      <c r="AR305" s="128">
        <f t="shared" si="442"/>
        <v>1.2364497131090117</v>
      </c>
      <c r="AS305" s="25"/>
      <c r="AT305" s="129">
        <f t="shared" si="443"/>
        <v>0.5282977163826218</v>
      </c>
      <c r="AU305" s="129">
        <f t="shared" si="444"/>
        <v>1.5431840529345209E-4</v>
      </c>
      <c r="AV305" s="129">
        <f t="shared" si="445"/>
        <v>0.52829773892121024</v>
      </c>
      <c r="AX305" s="18">
        <v>-35</v>
      </c>
      <c r="AY305" s="18">
        <v>-40</v>
      </c>
      <c r="AZ305" s="18">
        <v>790</v>
      </c>
      <c r="BA305" s="125">
        <v>4.7999999999999996E-3</v>
      </c>
      <c r="BB305" s="125">
        <v>2.8999999999999998E-3</v>
      </c>
      <c r="BC305" s="126">
        <v>-2.0000000000000001E-4</v>
      </c>
      <c r="BD305" s="122"/>
      <c r="BE305" s="30" t="s">
        <v>99</v>
      </c>
    </row>
    <row r="306" spans="1:57" x14ac:dyDescent="0.4">
      <c r="A306" s="44">
        <v>3138.92</v>
      </c>
      <c r="B306" s="44">
        <v>37.76</v>
      </c>
      <c r="C306" s="20">
        <v>223.24</v>
      </c>
      <c r="D306" s="24">
        <f t="shared" ref="D306:D310" si="446">S306+D305</f>
        <v>2403.8963744827374</v>
      </c>
      <c r="E306" s="24">
        <f t="shared" ref="E306:E310" si="447">$BJ$3-D306</f>
        <v>-2298.3563744827375</v>
      </c>
      <c r="F306" s="24">
        <f t="shared" ref="F306:F310" si="448">T306+F305</f>
        <v>-1787.1084860946744</v>
      </c>
      <c r="G306" s="24">
        <f t="shared" ref="G306:G310" si="449">U306+G305</f>
        <v>-502.69262227874532</v>
      </c>
      <c r="H306" s="20">
        <f t="shared" ref="H306:H310" si="450">H305+T306</f>
        <v>6503557.2815139052</v>
      </c>
      <c r="I306" s="20">
        <f t="shared" ref="I306:I310" si="451">I305+U306</f>
        <v>2213218.6373777203</v>
      </c>
      <c r="J306" s="21">
        <f t="shared" ref="J306:J310" si="452">SQRT(F306^2+G306^2)</f>
        <v>1856.4634694938331</v>
      </c>
      <c r="K306" s="21">
        <f t="shared" ref="K306:K310" si="453">IF(J306=0,0,IF(F306&lt;0,ATAN(G306/F306)*180/PI()+180,ATAN(G306/F306)*180/PI()))</f>
        <v>195.71066883267122</v>
      </c>
      <c r="L306" s="21">
        <f t="shared" ref="L306:L310" si="454">COS((K306-$BL$3)*PI()/180)*J306</f>
        <v>1692.1291141052081</v>
      </c>
      <c r="M306" s="134"/>
      <c r="N306" s="20">
        <f t="shared" ref="N306:N310" si="455">A306-A305</f>
        <v>18.369999999999891</v>
      </c>
      <c r="O306" s="20">
        <f t="shared" ref="O306:O310" si="456">RADIANS(B306-B305)</f>
        <v>3.3859387488689954E-2</v>
      </c>
      <c r="P306" s="20">
        <f t="shared" ref="P306:P310" si="457">RADIANS(C306-C305)</f>
        <v>5.2359877559831865E-4</v>
      </c>
      <c r="Q306" s="22">
        <f t="shared" ref="Q306:Q310" si="458">ACOS(COS(O306)-SIN(RADIANS(B305))*SIN(RADIANS(B306))*(1-COS(P306)))</f>
        <v>3.3860838597060905E-2</v>
      </c>
      <c r="R306" s="21">
        <f t="shared" ref="R306:R310" si="459">2/Q306*TAN(Q306/2)</f>
        <v>1.0000955573220753</v>
      </c>
      <c r="S306" s="20">
        <f t="shared" ref="S306:S310" si="460">(N306/2)*(COS(RADIANS(B305))+COS(RADIANS(B306)))*R306</f>
        <v>14.710653014180266</v>
      </c>
      <c r="T306" s="20">
        <f t="shared" ref="T306:T310" si="461">(N306/2)*(SIN(RADIANS(B305))*COS(RADIANS(C305))+SIN(RADIANS(B306))*COS(RADIANS(C306)))*R306</f>
        <v>-8.0160308792040826</v>
      </c>
      <c r="U306" s="20">
        <f t="shared" ref="U306:U310" si="462">(N306/2)*(SIN(RADIANS(B305))*SIN(RADIANS(C305))+SIN(RADIANS(B306))*SIN(RADIANS(C306)))*R306</f>
        <v>-7.5342282479258733</v>
      </c>
      <c r="V306" s="134"/>
      <c r="W306" s="44">
        <v>3138.92</v>
      </c>
      <c r="X306" s="44">
        <v>37.76</v>
      </c>
      <c r="Y306" s="20">
        <v>223.29400000000001</v>
      </c>
      <c r="Z306" s="20">
        <f t="shared" ref="Z306:Z310" si="463">AO306+Z305</f>
        <v>2403.8962380747048</v>
      </c>
      <c r="AA306" s="20">
        <f t="shared" ref="AA306:AA310" si="464">$BJ$3-Z306</f>
        <v>-2298.3562380747048</v>
      </c>
      <c r="AB306" s="20">
        <f t="shared" ref="AB306:AB310" si="465">AP306+AB305</f>
        <v>-1787.3528639036829</v>
      </c>
      <c r="AC306" s="20">
        <f t="shared" ref="AC306:AC310" si="466">AQ306+AC305</f>
        <v>-502.2014270462434</v>
      </c>
      <c r="AD306" s="20">
        <f t="shared" ref="AD306:AD310" si="467">AD305+AP306</f>
        <v>6503557.0371360993</v>
      </c>
      <c r="AE306" s="20">
        <f t="shared" ref="AE306:AE310" si="468">AE305+AQ306</f>
        <v>2213219.1285729548</v>
      </c>
      <c r="AF306" s="21">
        <f t="shared" ref="AF306:AF310" si="469">SQRT(AB306^2+AC306^2)</f>
        <v>1856.5657902245157</v>
      </c>
      <c r="AG306" s="21">
        <f t="shared" ref="AG306:AG310" si="470">IF(AF306=0,0,IF(AB306&lt;0,ATAN(AC306/AB306)*180/PI()+180,ATAN(AC306/AB306)*180/PI()))</f>
        <v>195.69403412895932</v>
      </c>
      <c r="AH306" s="21">
        <f t="shared" ref="AH306:AH310" si="471">COS((AG306-$BL$3)*PI()/180)*AF306</f>
        <v>1692.0005841584309</v>
      </c>
      <c r="AI306" s="134"/>
      <c r="AJ306" s="20">
        <f t="shared" ref="AJ306:AJ310" si="472">W306-W305</f>
        <v>18.369999999999891</v>
      </c>
      <c r="AK306" s="20">
        <f t="shared" ref="AK306:AK310" si="473">RADIANS(X306-X305)</f>
        <v>3.3859387488689954E-2</v>
      </c>
      <c r="AL306" s="20">
        <f t="shared" ref="AL306:AL310" si="474">RADIANS(Y306-Y305)</f>
        <v>6.4053583548195148E-3</v>
      </c>
      <c r="AM306" s="23">
        <f t="shared" ref="AM306:AM310" si="475">ACOS(COS(AK306)-SIN(RADIANS(X305))*SIN(RADIANS(X306))*(1-COS(AL306)))</f>
        <v>3.4075864473196438E-2</v>
      </c>
      <c r="AN306" s="44">
        <f t="shared" ref="AN306:AN310" si="476">2/AM306*TAN(AM306/2)</f>
        <v>1.0000967749488123</v>
      </c>
      <c r="AO306" s="23">
        <f t="shared" ref="AO306:AO310" si="477">(AJ306/2)*(COS(RADIANS(X305))+COS(RADIANS(X306)))*AN306</f>
        <v>14.710670924553229</v>
      </c>
      <c r="AP306" s="23">
        <f t="shared" ref="AP306:AP310" si="478">(AJ306/2)*(SIN(RADIANS(X305))*COS(RADIANS(Y305))+SIN(RADIANS(X306))*COS(RADIANS(Y306)))*AN306</f>
        <v>-8.0305395576846905</v>
      </c>
      <c r="AQ306" s="23">
        <f t="shared" ref="AQ306:AQ310" si="479">(AJ306/2)*(SIN(RADIANS(X305))*SIN(RADIANS(Y305))+SIN(RADIANS(X306))*SIN(RADIANS(Y306)))*AN306</f>
        <v>-7.5186995580118747</v>
      </c>
      <c r="AR306" s="44">
        <f t="shared" ref="AR306:AR310" si="480">(10/AJ306)*2*(ASIN((SQRT((SIN((X305-X306)/2)^2+SIN(((Y305-Y306)/2)^2)*SIN(X305)*SIN(X306))))))</f>
        <v>1.0537927698824849</v>
      </c>
      <c r="AS306" s="134"/>
      <c r="AT306" s="20">
        <f t="shared" ref="AT306:AT310" si="481">SQRT((I306-AE306)^2+(H306-AD306)^2)</f>
        <v>0.54862853585905547</v>
      </c>
      <c r="AU306" s="20">
        <f t="shared" ref="AU306:AU310" si="482">D306-Z306</f>
        <v>1.3640803263115231E-4</v>
      </c>
      <c r="AV306" s="20">
        <f t="shared" ref="AV306:AV310" si="483">SQRT((I306-AE306)^2+(H306-AD306)^2+(D306-Z306)^2)</f>
        <v>0.54862855281693301</v>
      </c>
      <c r="AX306" s="18">
        <v>-35</v>
      </c>
      <c r="AY306" s="18">
        <v>-40</v>
      </c>
      <c r="AZ306" s="18">
        <v>790</v>
      </c>
      <c r="BA306" s="125">
        <v>4.7999999999999996E-3</v>
      </c>
      <c r="BB306" s="125">
        <v>2.8999999999999998E-3</v>
      </c>
      <c r="BC306" s="126">
        <v>-2.0000000000000001E-4</v>
      </c>
      <c r="BD306" s="122"/>
      <c r="BE306" s="30" t="s">
        <v>99</v>
      </c>
    </row>
    <row r="307" spans="1:57" x14ac:dyDescent="0.4">
      <c r="A307" s="44">
        <v>3157.44</v>
      </c>
      <c r="B307" s="44">
        <v>40.520000000000003</v>
      </c>
      <c r="C307" s="20">
        <v>222.16</v>
      </c>
      <c r="D307" s="24">
        <f t="shared" si="446"/>
        <v>2418.2593767131616</v>
      </c>
      <c r="E307" s="24">
        <f t="shared" si="447"/>
        <v>-2312.7193767131616</v>
      </c>
      <c r="F307" s="24">
        <f t="shared" si="448"/>
        <v>-1795.7008462669169</v>
      </c>
      <c r="G307" s="24">
        <f t="shared" si="449"/>
        <v>-510.61698679598254</v>
      </c>
      <c r="H307" s="20">
        <f t="shared" si="450"/>
        <v>6503548.6891537327</v>
      </c>
      <c r="I307" s="20">
        <f t="shared" si="451"/>
        <v>2213210.7130132029</v>
      </c>
      <c r="J307" s="21">
        <f t="shared" si="452"/>
        <v>1866.8881156856535</v>
      </c>
      <c r="K307" s="21">
        <f t="shared" si="453"/>
        <v>195.87338053115923</v>
      </c>
      <c r="L307" s="21">
        <f t="shared" si="454"/>
        <v>1703.8049271947509</v>
      </c>
      <c r="M307" s="134"/>
      <c r="N307" s="20">
        <f t="shared" si="455"/>
        <v>18.519999999999982</v>
      </c>
      <c r="O307" s="20">
        <f t="shared" si="456"/>
        <v>4.8171087355043586E-2</v>
      </c>
      <c r="P307" s="20">
        <f t="shared" si="457"/>
        <v>-1.8849555921538978E-2</v>
      </c>
      <c r="Q307" s="22">
        <f t="shared" si="458"/>
        <v>4.9617196152660803E-2</v>
      </c>
      <c r="R307" s="21">
        <f t="shared" si="459"/>
        <v>1.0002052060319642</v>
      </c>
      <c r="S307" s="20">
        <f t="shared" si="460"/>
        <v>14.363002230424147</v>
      </c>
      <c r="T307" s="20">
        <f t="shared" si="461"/>
        <v>-8.592360172242401</v>
      </c>
      <c r="U307" s="20">
        <f t="shared" si="462"/>
        <v>-7.9243645172372181</v>
      </c>
      <c r="V307" s="134"/>
      <c r="W307" s="44">
        <v>3157.44</v>
      </c>
      <c r="X307" s="44">
        <v>40.520000000000003</v>
      </c>
      <c r="Y307" s="20">
        <v>221.80600000000001</v>
      </c>
      <c r="Z307" s="20">
        <f t="shared" si="463"/>
        <v>2418.25939238615</v>
      </c>
      <c r="AA307" s="20">
        <f t="shared" si="464"/>
        <v>-2312.71939238615</v>
      </c>
      <c r="AB307" s="20">
        <f t="shared" si="465"/>
        <v>-1795.9665212416676</v>
      </c>
      <c r="AC307" s="20">
        <f t="shared" si="466"/>
        <v>-510.10213048818866</v>
      </c>
      <c r="AD307" s="20">
        <f t="shared" si="467"/>
        <v>6503548.4234787617</v>
      </c>
      <c r="AE307" s="20">
        <f t="shared" si="468"/>
        <v>2213211.227869513</v>
      </c>
      <c r="AF307" s="21">
        <f t="shared" si="469"/>
        <v>1867.0029268722335</v>
      </c>
      <c r="AG307" s="21">
        <f t="shared" si="470"/>
        <v>195.85595277640297</v>
      </c>
      <c r="AH307" s="21">
        <f t="shared" si="471"/>
        <v>1703.6775027774154</v>
      </c>
      <c r="AI307" s="134"/>
      <c r="AJ307" s="20">
        <f t="shared" si="472"/>
        <v>18.519999999999982</v>
      </c>
      <c r="AK307" s="20">
        <f t="shared" si="473"/>
        <v>4.8171087355043586E-2</v>
      </c>
      <c r="AL307" s="20">
        <f t="shared" si="474"/>
        <v>-2.5970499269675616E-2</v>
      </c>
      <c r="AM307" s="23">
        <f t="shared" si="475"/>
        <v>5.0881123091575109E-2</v>
      </c>
      <c r="AN307" s="44">
        <f t="shared" si="476"/>
        <v>1.0002157965914293</v>
      </c>
      <c r="AO307" s="23">
        <f t="shared" si="477"/>
        <v>14.363154311445424</v>
      </c>
      <c r="AP307" s="23">
        <f t="shared" si="478"/>
        <v>-8.6136573379846517</v>
      </c>
      <c r="AQ307" s="23">
        <f t="shared" si="479"/>
        <v>-7.9007034419452919</v>
      </c>
      <c r="AR307" s="44">
        <f t="shared" si="480"/>
        <v>1.5218390316408927</v>
      </c>
      <c r="AS307" s="134"/>
      <c r="AT307" s="20">
        <f t="shared" si="481"/>
        <v>0.57936189923445935</v>
      </c>
      <c r="AU307" s="20">
        <f t="shared" si="482"/>
        <v>-1.5672988411097322E-5</v>
      </c>
      <c r="AV307" s="20">
        <f t="shared" si="483"/>
        <v>0.57936189944645344</v>
      </c>
      <c r="AX307" s="18">
        <v>-35</v>
      </c>
      <c r="AY307" s="18">
        <v>-40</v>
      </c>
      <c r="AZ307" s="18">
        <v>790</v>
      </c>
      <c r="BA307" s="125">
        <v>4.7999999999999996E-3</v>
      </c>
      <c r="BB307" s="125">
        <v>2.8999999999999998E-3</v>
      </c>
      <c r="BC307" s="126">
        <v>-2.0000000000000001E-4</v>
      </c>
      <c r="BD307" s="122"/>
      <c r="BE307" s="30" t="s">
        <v>99</v>
      </c>
    </row>
    <row r="308" spans="1:57" x14ac:dyDescent="0.4">
      <c r="A308" s="44">
        <v>3176</v>
      </c>
      <c r="B308" s="44">
        <v>42.88</v>
      </c>
      <c r="C308" s="20">
        <v>221.87</v>
      </c>
      <c r="D308" s="24">
        <f t="shared" si="446"/>
        <v>2432.1160148663012</v>
      </c>
      <c r="E308" s="24">
        <f t="shared" si="447"/>
        <v>-2326.5760148663012</v>
      </c>
      <c r="F308" s="24">
        <f t="shared" si="448"/>
        <v>-1804.8738653033142</v>
      </c>
      <c r="G308" s="24">
        <f t="shared" si="449"/>
        <v>-518.87978751235141</v>
      </c>
      <c r="H308" s="20">
        <f t="shared" si="450"/>
        <v>6503539.5161346961</v>
      </c>
      <c r="I308" s="20">
        <f t="shared" si="451"/>
        <v>2213202.4502124866</v>
      </c>
      <c r="J308" s="21">
        <f t="shared" si="452"/>
        <v>1877.9792074311658</v>
      </c>
      <c r="K308" s="21">
        <f t="shared" si="453"/>
        <v>196.03931439562066</v>
      </c>
      <c r="L308" s="21">
        <f t="shared" si="454"/>
        <v>1716.1430933759987</v>
      </c>
      <c r="M308" s="134"/>
      <c r="N308" s="20">
        <f t="shared" si="455"/>
        <v>18.559999999999945</v>
      </c>
      <c r="O308" s="20">
        <f t="shared" si="456"/>
        <v>4.1189770347066168E-2</v>
      </c>
      <c r="P308" s="20">
        <f t="shared" si="457"/>
        <v>-5.0614548307834168E-3</v>
      </c>
      <c r="Q308" s="22">
        <f t="shared" si="458"/>
        <v>4.1327066438574533E-2</v>
      </c>
      <c r="R308" s="21">
        <f t="shared" si="459"/>
        <v>1.0001423515143422</v>
      </c>
      <c r="S308" s="20">
        <f t="shared" si="460"/>
        <v>13.856638153139345</v>
      </c>
      <c r="T308" s="20">
        <f t="shared" si="461"/>
        <v>-9.1730190363972994</v>
      </c>
      <c r="U308" s="20">
        <f t="shared" si="462"/>
        <v>-8.2628007163688562</v>
      </c>
      <c r="V308" s="134"/>
      <c r="W308" s="44">
        <v>3176</v>
      </c>
      <c r="X308" s="44">
        <v>42.88</v>
      </c>
      <c r="Y308" s="20">
        <v>221.529</v>
      </c>
      <c r="Z308" s="20">
        <f t="shared" si="463"/>
        <v>2432.1160293924731</v>
      </c>
      <c r="AA308" s="20">
        <f t="shared" si="464"/>
        <v>-2326.5760293924732</v>
      </c>
      <c r="AB308" s="20">
        <f t="shared" si="465"/>
        <v>-1805.1894656027928</v>
      </c>
      <c r="AC308" s="20">
        <f t="shared" si="466"/>
        <v>-518.3091708508822</v>
      </c>
      <c r="AD308" s="20">
        <f t="shared" si="467"/>
        <v>6503539.2005344005</v>
      </c>
      <c r="AE308" s="20">
        <f t="shared" si="468"/>
        <v>2213203.0208291505</v>
      </c>
      <c r="AF308" s="21">
        <f t="shared" si="469"/>
        <v>1878.1249700995472</v>
      </c>
      <c r="AG308" s="21">
        <f t="shared" si="470"/>
        <v>196.01992410700811</v>
      </c>
      <c r="AH308" s="21">
        <f t="shared" si="471"/>
        <v>1716.0180719117877</v>
      </c>
      <c r="AI308" s="134"/>
      <c r="AJ308" s="20">
        <f t="shared" si="472"/>
        <v>18.559999999999945</v>
      </c>
      <c r="AK308" s="20">
        <f t="shared" si="473"/>
        <v>4.1189770347066168E-2</v>
      </c>
      <c r="AL308" s="20">
        <f t="shared" si="474"/>
        <v>-4.8345620280245589E-3</v>
      </c>
      <c r="AM308" s="23">
        <f t="shared" si="475"/>
        <v>4.1315051287066584E-2</v>
      </c>
      <c r="AN308" s="44">
        <f t="shared" si="476"/>
        <v>1.0001422687396142</v>
      </c>
      <c r="AO308" s="23">
        <f t="shared" si="477"/>
        <v>13.856637006323142</v>
      </c>
      <c r="AP308" s="23">
        <f t="shared" si="478"/>
        <v>-9.222944361125256</v>
      </c>
      <c r="AQ308" s="23">
        <f t="shared" si="479"/>
        <v>-8.2070403626935793</v>
      </c>
      <c r="AR308" s="44">
        <f t="shared" si="480"/>
        <v>1.2633610090245544</v>
      </c>
      <c r="AS308" s="134"/>
      <c r="AT308" s="20">
        <f t="shared" si="481"/>
        <v>0.65207892441903892</v>
      </c>
      <c r="AU308" s="20">
        <f t="shared" si="482"/>
        <v>-1.4526171980833169E-5</v>
      </c>
      <c r="AV308" s="20">
        <f t="shared" si="483"/>
        <v>0.65207892458083649</v>
      </c>
      <c r="AX308" s="18">
        <v>-35</v>
      </c>
      <c r="AY308" s="18">
        <v>-40</v>
      </c>
      <c r="AZ308" s="18">
        <v>790</v>
      </c>
      <c r="BA308" s="125">
        <v>4.7999999999999996E-3</v>
      </c>
      <c r="BB308" s="125">
        <v>2.8999999999999998E-3</v>
      </c>
      <c r="BC308" s="126">
        <v>-2.0000000000000001E-4</v>
      </c>
      <c r="BD308" s="122"/>
      <c r="BE308" s="30" t="s">
        <v>99</v>
      </c>
    </row>
    <row r="309" spans="1:57" x14ac:dyDescent="0.4">
      <c r="A309" s="44">
        <v>3185.3</v>
      </c>
      <c r="B309" s="44">
        <v>42.47</v>
      </c>
      <c r="C309" s="20">
        <v>221.49</v>
      </c>
      <c r="D309" s="24">
        <f t="shared" si="446"/>
        <v>2438.9534687753221</v>
      </c>
      <c r="E309" s="24">
        <f t="shared" si="447"/>
        <v>-2333.4134687753221</v>
      </c>
      <c r="F309" s="24">
        <f t="shared" si="448"/>
        <v>-1809.5819809164338</v>
      </c>
      <c r="G309" s="24">
        <f t="shared" si="449"/>
        <v>-523.07172700198794</v>
      </c>
      <c r="H309" s="20">
        <f t="shared" si="450"/>
        <v>6503534.808019083</v>
      </c>
      <c r="I309" s="20">
        <f t="shared" si="451"/>
        <v>2213198.2582729971</v>
      </c>
      <c r="J309" s="21">
        <f t="shared" si="452"/>
        <v>1883.664242174355</v>
      </c>
      <c r="K309" s="21">
        <f t="shared" si="453"/>
        <v>196.12229007796051</v>
      </c>
      <c r="L309" s="21">
        <f t="shared" si="454"/>
        <v>1722.4442459434845</v>
      </c>
      <c r="M309" s="134"/>
      <c r="N309" s="20">
        <f t="shared" si="455"/>
        <v>9.3000000000001819</v>
      </c>
      <c r="O309" s="20">
        <f t="shared" si="456"/>
        <v>-7.1558499331768159E-3</v>
      </c>
      <c r="P309" s="20">
        <f t="shared" si="457"/>
        <v>-6.6322511575783727E-3</v>
      </c>
      <c r="Q309" s="22">
        <f t="shared" si="458"/>
        <v>8.4508082295724485E-3</v>
      </c>
      <c r="R309" s="21">
        <f t="shared" si="459"/>
        <v>1.0000059513891471</v>
      </c>
      <c r="S309" s="20">
        <f t="shared" si="460"/>
        <v>6.8374539090207334</v>
      </c>
      <c r="T309" s="20">
        <f t="shared" si="461"/>
        <v>-4.708115613119606</v>
      </c>
      <c r="U309" s="20">
        <f t="shared" si="462"/>
        <v>-4.1919394896365034</v>
      </c>
      <c r="V309" s="134"/>
      <c r="W309" s="44">
        <v>3185.3</v>
      </c>
      <c r="X309" s="44">
        <v>42.47</v>
      </c>
      <c r="Y309" s="20">
        <v>221.52199999999999</v>
      </c>
      <c r="Z309" s="20">
        <f t="shared" si="463"/>
        <v>2438.9534717899332</v>
      </c>
      <c r="AA309" s="20">
        <f t="shared" si="464"/>
        <v>-2333.4134717899333</v>
      </c>
      <c r="AB309" s="20">
        <f t="shared" si="465"/>
        <v>-1809.908938577752</v>
      </c>
      <c r="AC309" s="20">
        <f t="shared" si="466"/>
        <v>-522.48835584112237</v>
      </c>
      <c r="AD309" s="20">
        <f t="shared" si="467"/>
        <v>6503534.481061426</v>
      </c>
      <c r="AE309" s="20">
        <f t="shared" si="468"/>
        <v>2213198.84164416</v>
      </c>
      <c r="AF309" s="21">
        <f t="shared" si="469"/>
        <v>1883.8164581331175</v>
      </c>
      <c r="AG309" s="21">
        <f t="shared" si="470"/>
        <v>196.10248338663328</v>
      </c>
      <c r="AH309" s="21">
        <f t="shared" si="471"/>
        <v>1722.3197262890199</v>
      </c>
      <c r="AI309" s="134"/>
      <c r="AJ309" s="20">
        <f t="shared" si="472"/>
        <v>9.3000000000001819</v>
      </c>
      <c r="AK309" s="20">
        <f t="shared" si="473"/>
        <v>-7.1558499331768159E-3</v>
      </c>
      <c r="AL309" s="20">
        <f t="shared" si="474"/>
        <v>-1.2217304763969037E-4</v>
      </c>
      <c r="AM309" s="23">
        <f t="shared" si="475"/>
        <v>7.1563291032508136E-3</v>
      </c>
      <c r="AN309" s="44">
        <f t="shared" si="476"/>
        <v>1.0000042677757093</v>
      </c>
      <c r="AO309" s="23">
        <f t="shared" si="477"/>
        <v>6.8374423974599621</v>
      </c>
      <c r="AP309" s="23">
        <f t="shared" si="478"/>
        <v>-4.7194729749592419</v>
      </c>
      <c r="AQ309" s="23">
        <f t="shared" si="479"/>
        <v>-4.1791849902402136</v>
      </c>
      <c r="AR309" s="44">
        <f t="shared" si="480"/>
        <v>0.44091907906900835</v>
      </c>
      <c r="AS309" s="134"/>
      <c r="AT309" s="20">
        <f t="shared" si="481"/>
        <v>0.66874750328684684</v>
      </c>
      <c r="AU309" s="20">
        <f t="shared" si="482"/>
        <v>-3.0146111384965479E-6</v>
      </c>
      <c r="AV309" s="20">
        <f t="shared" si="483"/>
        <v>0.66874750329364163</v>
      </c>
      <c r="AX309" s="18">
        <v>-35</v>
      </c>
      <c r="AY309" s="18">
        <v>-40</v>
      </c>
      <c r="AZ309" s="18">
        <v>790</v>
      </c>
      <c r="BA309" s="125">
        <v>4.7999999999999996E-3</v>
      </c>
      <c r="BB309" s="125">
        <v>2.8999999999999998E-3</v>
      </c>
      <c r="BC309" s="126">
        <v>-2.0000000000000001E-4</v>
      </c>
      <c r="BD309" s="122"/>
      <c r="BE309" s="30" t="s">
        <v>99</v>
      </c>
    </row>
    <row r="310" spans="1:57" x14ac:dyDescent="0.4">
      <c r="A310" s="128">
        <v>3194.18</v>
      </c>
      <c r="B310" s="128">
        <v>42.03</v>
      </c>
      <c r="C310" s="129">
        <v>221.95</v>
      </c>
      <c r="D310" s="130">
        <f t="shared" si="446"/>
        <v>2445.5266055568254</v>
      </c>
      <c r="E310" s="130">
        <f t="shared" si="447"/>
        <v>-2339.9866055568255</v>
      </c>
      <c r="F310" s="130">
        <f t="shared" si="448"/>
        <v>-1814.0385164125114</v>
      </c>
      <c r="G310" s="130">
        <f t="shared" si="449"/>
        <v>-527.04501093585361</v>
      </c>
      <c r="H310" s="129">
        <f t="shared" si="450"/>
        <v>6503530.3514835872</v>
      </c>
      <c r="I310" s="129">
        <f t="shared" si="451"/>
        <v>2213194.2849890632</v>
      </c>
      <c r="J310" s="131">
        <f t="shared" si="452"/>
        <v>1889.0506034991438</v>
      </c>
      <c r="K310" s="131">
        <f t="shared" si="453"/>
        <v>196.20052726408849</v>
      </c>
      <c r="L310" s="131">
        <f t="shared" si="454"/>
        <v>1728.4121278782725</v>
      </c>
      <c r="M310" s="25"/>
      <c r="N310" s="129">
        <f t="shared" si="455"/>
        <v>8.8799999999996544</v>
      </c>
      <c r="O310" s="129">
        <f t="shared" si="456"/>
        <v>-7.6794487087750102E-3</v>
      </c>
      <c r="P310" s="129">
        <f t="shared" si="457"/>
        <v>8.0285145591735586E-3</v>
      </c>
      <c r="Q310" s="132">
        <f t="shared" si="458"/>
        <v>9.3868385929887221E-3</v>
      </c>
      <c r="R310" s="131">
        <f t="shared" si="459"/>
        <v>1.0000073427929304</v>
      </c>
      <c r="S310" s="129">
        <f t="shared" si="460"/>
        <v>6.5731367815032486</v>
      </c>
      <c r="T310" s="129">
        <f t="shared" si="461"/>
        <v>-4.4565354960776062</v>
      </c>
      <c r="U310" s="129">
        <f t="shared" si="462"/>
        <v>-3.97328393386565</v>
      </c>
      <c r="V310" s="25"/>
      <c r="W310" s="128">
        <v>3194.18</v>
      </c>
      <c r="X310" s="128">
        <v>42.03</v>
      </c>
      <c r="Y310" s="129">
        <v>221.60499999999999</v>
      </c>
      <c r="Z310" s="129">
        <f t="shared" si="463"/>
        <v>2445.5265931298509</v>
      </c>
      <c r="AA310" s="129">
        <f t="shared" si="464"/>
        <v>-2339.9865931298509</v>
      </c>
      <c r="AB310" s="129">
        <f t="shared" si="465"/>
        <v>-1814.3762794612403</v>
      </c>
      <c r="AC310" s="129">
        <f t="shared" si="466"/>
        <v>-526.44953590757143</v>
      </c>
      <c r="AD310" s="129">
        <f t="shared" si="467"/>
        <v>6503530.0137205422</v>
      </c>
      <c r="AE310" s="129">
        <f t="shared" si="468"/>
        <v>2213194.8804640938</v>
      </c>
      <c r="AF310" s="131">
        <f t="shared" si="469"/>
        <v>1889.2089342708789</v>
      </c>
      <c r="AG310" s="131">
        <f t="shared" si="470"/>
        <v>196.18032688925021</v>
      </c>
      <c r="AH310" s="131">
        <f t="shared" si="471"/>
        <v>1728.2881054147849</v>
      </c>
      <c r="AI310" s="25"/>
      <c r="AJ310" s="129">
        <f t="shared" si="472"/>
        <v>8.8799999999996544</v>
      </c>
      <c r="AK310" s="129">
        <f t="shared" si="473"/>
        <v>-7.6794487087750102E-3</v>
      </c>
      <c r="AL310" s="129">
        <f t="shared" si="474"/>
        <v>1.4486232791552658E-3</v>
      </c>
      <c r="AM310" s="133">
        <f t="shared" si="475"/>
        <v>7.7409688580181157E-3</v>
      </c>
      <c r="AN310" s="128">
        <f t="shared" si="476"/>
        <v>1.0000049935798279</v>
      </c>
      <c r="AO310" s="133">
        <f t="shared" si="477"/>
        <v>6.5731213399175816</v>
      </c>
      <c r="AP310" s="133">
        <f t="shared" si="478"/>
        <v>-4.4673408834882267</v>
      </c>
      <c r="AQ310" s="133">
        <f t="shared" si="479"/>
        <v>-3.9611800664490708</v>
      </c>
      <c r="AR310" s="128">
        <f t="shared" si="480"/>
        <v>0.50386708892749821</v>
      </c>
      <c r="AS310" s="25"/>
      <c r="AT310" s="129">
        <f t="shared" si="481"/>
        <v>0.6845979744500732</v>
      </c>
      <c r="AU310" s="129">
        <f t="shared" si="482"/>
        <v>1.2426974535628688E-5</v>
      </c>
      <c r="AV310" s="129">
        <f t="shared" si="483"/>
        <v>0.68459797456286176</v>
      </c>
      <c r="AX310" s="18">
        <v>-35</v>
      </c>
      <c r="AY310" s="18">
        <v>-40</v>
      </c>
      <c r="AZ310" s="18">
        <v>790</v>
      </c>
      <c r="BA310" s="125">
        <v>4.7999999999999996E-3</v>
      </c>
      <c r="BB310" s="125">
        <v>2.8999999999999998E-3</v>
      </c>
      <c r="BC310" s="126">
        <v>-2.0000000000000001E-4</v>
      </c>
      <c r="BD310" s="122"/>
      <c r="BE310" s="30" t="s">
        <v>99</v>
      </c>
    </row>
    <row r="311" spans="1:57" x14ac:dyDescent="0.4">
      <c r="A311" s="44">
        <v>3203.35</v>
      </c>
      <c r="B311" s="44">
        <v>41.99</v>
      </c>
      <c r="C311" s="20">
        <v>221.67</v>
      </c>
      <c r="D311" s="24">
        <f t="shared" ref="D311:D317" si="484">S311+D310</f>
        <v>2452.3401785166047</v>
      </c>
      <c r="E311" s="24">
        <f t="shared" ref="E311:E317" si="485">$BJ$3-D311</f>
        <v>-2346.8001785166048</v>
      </c>
      <c r="F311" s="24">
        <f t="shared" ref="F311:F317" si="486">T311+F310</f>
        <v>-1818.6128622455947</v>
      </c>
      <c r="G311" s="24">
        <f t="shared" ref="G311:G317" si="487">U311+G310</f>
        <v>-531.13639277428638</v>
      </c>
      <c r="H311" s="20">
        <f t="shared" ref="H311:H317" si="488">H310+T311</f>
        <v>6503525.7771377545</v>
      </c>
      <c r="I311" s="20">
        <f t="shared" ref="I311:I317" si="489">I310+U311</f>
        <v>2213190.1936072246</v>
      </c>
      <c r="J311" s="21">
        <f t="shared" ref="J311:J317" si="490">SQRT(F311^2+G311^2)</f>
        <v>1894.5866595261341</v>
      </c>
      <c r="K311" s="21">
        <f t="shared" ref="K311:K317" si="491">IF(J311=0,0,IF(F311&lt;0,ATAN(G311/F311)*180/PI()+180,ATAN(G311/F311)*180/PI()))</f>
        <v>196.28074906576893</v>
      </c>
      <c r="L311" s="21">
        <f t="shared" ref="L311:L317" si="492">COS((K311-$BL$3)*PI()/180)*J311</f>
        <v>1734.5461696368518</v>
      </c>
      <c r="M311" s="134"/>
      <c r="N311" s="20">
        <f t="shared" ref="N311:N317" si="493">A311-A310</f>
        <v>9.1700000000000728</v>
      </c>
      <c r="O311" s="20">
        <f t="shared" ref="O311:O317" si="494">RADIANS(B311-B310)</f>
        <v>-6.981317007977169E-4</v>
      </c>
      <c r="P311" s="20">
        <f t="shared" ref="P311:P317" si="495">RADIANS(C311-C310)</f>
        <v>-4.8869219055841422E-3</v>
      </c>
      <c r="Q311" s="22">
        <f t="shared" ref="Q311:Q317" si="496">ACOS(COS(O311)-SIN(RADIANS(B310))*SIN(RADIANS(B311))*(1-COS(P311)))</f>
        <v>3.3443007779085931E-3</v>
      </c>
      <c r="R311" s="21">
        <f t="shared" ref="R311:R317" si="497">2/Q311*TAN(Q311/2)</f>
        <v>1.0000009320300169</v>
      </c>
      <c r="S311" s="20">
        <f t="shared" ref="S311:S317" si="498">(N311/2)*(COS(RADIANS(B310))+COS(RADIANS(B311)))*R311</f>
        <v>6.8135729597793215</v>
      </c>
      <c r="T311" s="20">
        <f t="shared" ref="T311:T317" si="499">(N311/2)*(SIN(RADIANS(B310))*COS(RADIANS(C310))+SIN(RADIANS(B311))*COS(RADIANS(C311)))*R311</f>
        <v>-4.5743458330832789</v>
      </c>
      <c r="U311" s="20">
        <f t="shared" ref="U311:U317" si="500">(N311/2)*(SIN(RADIANS(B310))*SIN(RADIANS(C310))+SIN(RADIANS(B311))*SIN(RADIANS(C311)))*R311</f>
        <v>-4.0913818384327101</v>
      </c>
      <c r="V311" s="134"/>
      <c r="W311" s="44">
        <v>3203.35</v>
      </c>
      <c r="X311" s="44">
        <v>41.99</v>
      </c>
      <c r="Y311" s="20">
        <v>221.25899999999999</v>
      </c>
      <c r="Z311" s="20">
        <f t="shared" ref="Z311:Z317" si="501">AO311+Z310</f>
        <v>2452.340169290414</v>
      </c>
      <c r="AA311" s="20">
        <f t="shared" ref="AA311:AA317" si="502">$BJ$3-Z311</f>
        <v>-2346.800169290414</v>
      </c>
      <c r="AB311" s="20">
        <f t="shared" ref="AB311:AB317" si="503">AP311+AB310</f>
        <v>-1818.9775118219054</v>
      </c>
      <c r="AC311" s="20">
        <f t="shared" ref="AC311:AC317" si="504">AQ311+AC310</f>
        <v>-530.510646936851</v>
      </c>
      <c r="AD311" s="20">
        <f t="shared" ref="AD311:AD317" si="505">AD310+AP311</f>
        <v>6503525.4124881811</v>
      </c>
      <c r="AE311" s="20">
        <f t="shared" ref="AE311:AE317" si="506">AE310+AQ311</f>
        <v>2213190.8193530645</v>
      </c>
      <c r="AF311" s="21">
        <f t="shared" ref="AF311:AF317" si="507">SQRT(AB311^2+AC311^2)</f>
        <v>1894.7613926368581</v>
      </c>
      <c r="AG311" s="21">
        <f t="shared" ref="AG311:AG317" si="508">IF(AF311=0,0,IF(AB311&lt;0,ATAN(AC311/AB311)*180/PI()+180,ATAN(AC311/AB311)*180/PI()))</f>
        <v>196.25949462741889</v>
      </c>
      <c r="AH311" s="21">
        <f t="shared" ref="AH311:AH317" si="509">COS((AG311-$BL$3)*PI()/180)*AF311</f>
        <v>1734.4232857473539</v>
      </c>
      <c r="AI311" s="134"/>
      <c r="AJ311" s="20">
        <f t="shared" ref="AJ311:AJ317" si="510">W311-W310</f>
        <v>9.1700000000000728</v>
      </c>
      <c r="AK311" s="20">
        <f t="shared" ref="AK311:AK317" si="511">RADIANS(X311-X310)</f>
        <v>-6.981317007977169E-4</v>
      </c>
      <c r="AL311" s="20">
        <f t="shared" ref="AL311:AL317" si="512">RADIANS(Y311-Y310)</f>
        <v>-6.0388392119004441E-3</v>
      </c>
      <c r="AM311" s="23">
        <f t="shared" ref="AM311:AM317" si="513">ACOS(COS(AK311)-SIN(RADIANS(X310))*SIN(RADIANS(X311))*(1-COS(AL311)))</f>
        <v>4.1014054796038035E-3</v>
      </c>
      <c r="AN311" s="44">
        <f t="shared" ref="AN311:AN317" si="514">2/AM311*TAN(AM311/2)</f>
        <v>1.0000014017962671</v>
      </c>
      <c r="AO311" s="23">
        <f t="shared" ref="AO311:AO317" si="515">(AJ311/2)*(COS(RADIANS(X310))+COS(RADIANS(X311)))*AN311</f>
        <v>6.813576160562957</v>
      </c>
      <c r="AP311" s="23">
        <f t="shared" ref="AP311:AP317" si="516">(AJ311/2)*(SIN(RADIANS(X310))*COS(RADIANS(Y310))+SIN(RADIANS(X311))*COS(RADIANS(Y311)))*AN311</f>
        <v>-4.6012323606650556</v>
      </c>
      <c r="AQ311" s="23">
        <f t="shared" ref="AQ311:AQ317" si="517">(AJ311/2)*(SIN(RADIANS(X310))*SIN(RADIANS(Y310))+SIN(RADIANS(X311))*SIN(RADIANS(Y311)))*AN311</f>
        <v>-4.0611110292795978</v>
      </c>
      <c r="AR311" s="44">
        <f t="shared" ref="AR311:AR317" si="518">(10/AJ311)*2*(ASIN((SQRT((SIN((X310-X311)/2)^2+SIN(((Y310-Y311)/2)^2)*SIN(X310)*SIN(X311))))))</f>
        <v>0.35145149078014321</v>
      </c>
      <c r="AS311" s="134"/>
      <c r="AT311" s="20">
        <f t="shared" ref="AT311:AT317" si="519">SQRT((I311-AE311)^2+(H311-AD311)^2)</f>
        <v>0.72424247838426892</v>
      </c>
      <c r="AU311" s="20">
        <f t="shared" ref="AU311:AU317" si="520">D311-Z311</f>
        <v>9.226190741173923E-6</v>
      </c>
      <c r="AV311" s="20">
        <f t="shared" ref="AV311:AV317" si="521">SQRT((I311-AE311)^2+(H311-AD311)^2+(D311-Z311)^2)</f>
        <v>0.72424247844303558</v>
      </c>
      <c r="AX311" s="18">
        <v>65</v>
      </c>
      <c r="AY311" s="18">
        <v>20</v>
      </c>
      <c r="AZ311" s="18">
        <v>695</v>
      </c>
      <c r="BA311" s="125">
        <v>6.1999999999999998E-3</v>
      </c>
      <c r="BB311" s="125">
        <v>3.8999999999999998E-3</v>
      </c>
      <c r="BC311" s="126">
        <v>2.9999999999999997E-4</v>
      </c>
      <c r="BD311" s="122"/>
      <c r="BE311" s="30" t="s">
        <v>99</v>
      </c>
    </row>
    <row r="312" spans="1:57" x14ac:dyDescent="0.4">
      <c r="A312" s="44">
        <v>3212.39</v>
      </c>
      <c r="B312" s="44">
        <v>43.24</v>
      </c>
      <c r="C312" s="20">
        <v>221.1</v>
      </c>
      <c r="D312" s="24">
        <f t="shared" si="484"/>
        <v>2458.9927872307649</v>
      </c>
      <c r="E312" s="24">
        <f t="shared" si="485"/>
        <v>-2353.4527872307649</v>
      </c>
      <c r="F312" s="24">
        <f t="shared" si="486"/>
        <v>-1823.2052352128155</v>
      </c>
      <c r="G312" s="24">
        <f t="shared" si="487"/>
        <v>-535.18249677508413</v>
      </c>
      <c r="H312" s="20">
        <f t="shared" si="488"/>
        <v>6503521.1847647876</v>
      </c>
      <c r="I312" s="20">
        <f t="shared" si="489"/>
        <v>2213186.1475032237</v>
      </c>
      <c r="J312" s="21">
        <f t="shared" si="490"/>
        <v>1900.1309519508993</v>
      </c>
      <c r="K312" s="21">
        <f t="shared" si="491"/>
        <v>196.35904013235111</v>
      </c>
      <c r="L312" s="21">
        <f t="shared" si="492"/>
        <v>1740.6649169483371</v>
      </c>
      <c r="M312" s="134"/>
      <c r="N312" s="20">
        <f t="shared" si="493"/>
        <v>9.0399999999999636</v>
      </c>
      <c r="O312" s="20">
        <f t="shared" si="494"/>
        <v>2.1816615649929118E-2</v>
      </c>
      <c r="P312" s="20">
        <f t="shared" si="495"/>
        <v>-9.948376736367559E-3</v>
      </c>
      <c r="Q312" s="22">
        <f t="shared" si="496"/>
        <v>2.2832574350396095E-2</v>
      </c>
      <c r="R312" s="21">
        <f t="shared" si="497"/>
        <v>1.0000434461359189</v>
      </c>
      <c r="S312" s="20">
        <f t="shared" si="498"/>
        <v>6.652608714159955</v>
      </c>
      <c r="T312" s="20">
        <f t="shared" si="499"/>
        <v>-4.5923729672208777</v>
      </c>
      <c r="U312" s="20">
        <f t="shared" si="500"/>
        <v>-4.0461040007977509</v>
      </c>
      <c r="V312" s="134"/>
      <c r="W312" s="44">
        <v>3212.39</v>
      </c>
      <c r="X312" s="44">
        <v>43.24</v>
      </c>
      <c r="Y312" s="20">
        <v>220.566</v>
      </c>
      <c r="Z312" s="20">
        <f t="shared" si="501"/>
        <v>2458.9927900295334</v>
      </c>
      <c r="AA312" s="20">
        <f t="shared" si="502"/>
        <v>-2353.4527900295334</v>
      </c>
      <c r="AB312" s="20">
        <f t="shared" si="503"/>
        <v>-1823.6031271961579</v>
      </c>
      <c r="AC312" s="20">
        <f t="shared" si="504"/>
        <v>-534.51866661846304</v>
      </c>
      <c r="AD312" s="20">
        <f t="shared" si="505"/>
        <v>6503520.786872807</v>
      </c>
      <c r="AE312" s="20">
        <f t="shared" si="506"/>
        <v>2213186.811333383</v>
      </c>
      <c r="AF312" s="21">
        <f t="shared" si="507"/>
        <v>1900.3259116486272</v>
      </c>
      <c r="AG312" s="21">
        <f t="shared" si="508"/>
        <v>196.33645668630214</v>
      </c>
      <c r="AH312" s="21">
        <f t="shared" si="509"/>
        <v>1740.5430180915257</v>
      </c>
      <c r="AI312" s="134"/>
      <c r="AJ312" s="20">
        <f t="shared" si="510"/>
        <v>9.0399999999999636</v>
      </c>
      <c r="AK312" s="20">
        <f t="shared" si="511"/>
        <v>2.1816615649929118E-2</v>
      </c>
      <c r="AL312" s="20">
        <f t="shared" si="512"/>
        <v>-1.2095131716320418E-2</v>
      </c>
      <c r="AM312" s="23">
        <f t="shared" si="513"/>
        <v>2.3302698357539953E-2</v>
      </c>
      <c r="AN312" s="44">
        <f t="shared" si="514"/>
        <v>1.0000452537699145</v>
      </c>
      <c r="AO312" s="23">
        <f t="shared" si="515"/>
        <v>6.6526207391191887</v>
      </c>
      <c r="AP312" s="23">
        <f t="shared" si="516"/>
        <v>-4.6256153742525479</v>
      </c>
      <c r="AQ312" s="23">
        <f t="shared" si="517"/>
        <v>-4.0080196816120628</v>
      </c>
      <c r="AR312" s="44">
        <f t="shared" si="518"/>
        <v>1.5513686001366718</v>
      </c>
      <c r="AS312" s="134"/>
      <c r="AT312" s="20">
        <f t="shared" si="519"/>
        <v>0.77394347889786308</v>
      </c>
      <c r="AU312" s="20">
        <f t="shared" si="520"/>
        <v>-2.7987684916297439E-6</v>
      </c>
      <c r="AV312" s="20">
        <f t="shared" si="521"/>
        <v>0.77394347890292359</v>
      </c>
      <c r="AX312" s="18">
        <v>65</v>
      </c>
      <c r="AY312" s="18">
        <v>20</v>
      </c>
      <c r="AZ312" s="18">
        <v>695</v>
      </c>
      <c r="BA312" s="125">
        <v>6.1999999999999998E-3</v>
      </c>
      <c r="BB312" s="125">
        <v>3.8999999999999998E-3</v>
      </c>
      <c r="BC312" s="126">
        <v>2.9999999999999997E-4</v>
      </c>
      <c r="BD312" s="122"/>
      <c r="BE312" s="30" t="s">
        <v>99</v>
      </c>
    </row>
    <row r="313" spans="1:57" x14ac:dyDescent="0.4">
      <c r="A313" s="44">
        <v>3221.42</v>
      </c>
      <c r="B313" s="44">
        <v>44.48</v>
      </c>
      <c r="C313" s="20">
        <v>220.13</v>
      </c>
      <c r="D313" s="24">
        <f t="shared" si="484"/>
        <v>2465.5036810647803</v>
      </c>
      <c r="E313" s="24">
        <f t="shared" si="485"/>
        <v>-2359.9636810647803</v>
      </c>
      <c r="F313" s="24">
        <f t="shared" si="486"/>
        <v>-1827.9550142090031</v>
      </c>
      <c r="G313" s="24">
        <f t="shared" si="487"/>
        <v>-539.25492154422739</v>
      </c>
      <c r="H313" s="20">
        <f t="shared" si="488"/>
        <v>6503516.4349857913</v>
      </c>
      <c r="I313" s="20">
        <f t="shared" si="489"/>
        <v>2213182.0750784548</v>
      </c>
      <c r="J313" s="21">
        <f t="shared" si="490"/>
        <v>1905.837192517112</v>
      </c>
      <c r="K313" s="21">
        <f t="shared" si="491"/>
        <v>196.43629544955147</v>
      </c>
      <c r="L313" s="21">
        <f t="shared" si="492"/>
        <v>1746.9211629373958</v>
      </c>
      <c r="M313" s="134"/>
      <c r="N313" s="20">
        <f t="shared" si="493"/>
        <v>9.0300000000002001</v>
      </c>
      <c r="O313" s="20">
        <f t="shared" si="494"/>
        <v>2.1642082724729596E-2</v>
      </c>
      <c r="P313" s="20">
        <f t="shared" si="495"/>
        <v>-1.6929693744344977E-2</v>
      </c>
      <c r="Q313" s="22">
        <f t="shared" si="496"/>
        <v>2.4616280945586988E-2</v>
      </c>
      <c r="R313" s="21">
        <f t="shared" si="497"/>
        <v>1.0000504998340627</v>
      </c>
      <c r="S313" s="20">
        <f t="shared" si="498"/>
        <v>6.5108938340154383</v>
      </c>
      <c r="T313" s="20">
        <f t="shared" si="499"/>
        <v>-4.7497789961875245</v>
      </c>
      <c r="U313" s="20">
        <f t="shared" si="500"/>
        <v>-4.0724247691432254</v>
      </c>
      <c r="V313" s="134"/>
      <c r="W313" s="44">
        <v>3221.42</v>
      </c>
      <c r="X313" s="44">
        <v>44.48</v>
      </c>
      <c r="Y313" s="20">
        <v>219.84700000000001</v>
      </c>
      <c r="Z313" s="20">
        <f t="shared" si="501"/>
        <v>2465.503650227537</v>
      </c>
      <c r="AA313" s="20">
        <f t="shared" si="502"/>
        <v>-2359.9636502275371</v>
      </c>
      <c r="AB313" s="20">
        <f t="shared" si="503"/>
        <v>-1828.381773095444</v>
      </c>
      <c r="AC313" s="20">
        <f t="shared" si="504"/>
        <v>-538.5572860098182</v>
      </c>
      <c r="AD313" s="20">
        <f t="shared" si="505"/>
        <v>6503516.0082269078</v>
      </c>
      <c r="AE313" s="20">
        <f t="shared" si="506"/>
        <v>2213182.7727139918</v>
      </c>
      <c r="AF313" s="21">
        <f t="shared" si="507"/>
        <v>1906.0492801871364</v>
      </c>
      <c r="AG313" s="21">
        <f t="shared" si="508"/>
        <v>196.4125517523415</v>
      </c>
      <c r="AH313" s="21">
        <f t="shared" si="509"/>
        <v>1746.7996477333099</v>
      </c>
      <c r="AI313" s="134"/>
      <c r="AJ313" s="20">
        <f t="shared" si="510"/>
        <v>9.0300000000002001</v>
      </c>
      <c r="AK313" s="20">
        <f t="shared" si="511"/>
        <v>2.1642082724729596E-2</v>
      </c>
      <c r="AL313" s="20">
        <f t="shared" si="512"/>
        <v>-1.2548917321839126E-2</v>
      </c>
      <c r="AM313" s="23">
        <f t="shared" si="513"/>
        <v>2.33232058902475E-2</v>
      </c>
      <c r="AN313" s="44">
        <f t="shared" si="514"/>
        <v>1.0000453334604311</v>
      </c>
      <c r="AO313" s="23">
        <f t="shared" si="515"/>
        <v>6.5108601980038294</v>
      </c>
      <c r="AP313" s="23">
        <f t="shared" si="516"/>
        <v>-4.7786458992860714</v>
      </c>
      <c r="AQ313" s="23">
        <f t="shared" si="517"/>
        <v>-4.0386193913551214</v>
      </c>
      <c r="AR313" s="44">
        <f t="shared" si="518"/>
        <v>1.2741470316572401</v>
      </c>
      <c r="AS313" s="134"/>
      <c r="AT313" s="20">
        <f t="shared" si="519"/>
        <v>0.81781323489415847</v>
      </c>
      <c r="AU313" s="20">
        <f t="shared" si="520"/>
        <v>3.0837243230052991E-5</v>
      </c>
      <c r="AV313" s="20">
        <f t="shared" si="521"/>
        <v>0.81781323547554763</v>
      </c>
      <c r="AX313" s="18">
        <v>65</v>
      </c>
      <c r="AY313" s="18">
        <v>20</v>
      </c>
      <c r="AZ313" s="18">
        <v>695</v>
      </c>
      <c r="BA313" s="125">
        <v>6.1999999999999998E-3</v>
      </c>
      <c r="BB313" s="125">
        <v>3.8999999999999998E-3</v>
      </c>
      <c r="BC313" s="126">
        <v>2.9999999999999997E-4</v>
      </c>
      <c r="BD313" s="122"/>
      <c r="BE313" s="30" t="s">
        <v>99</v>
      </c>
    </row>
    <row r="314" spans="1:57" x14ac:dyDescent="0.4">
      <c r="A314" s="44">
        <v>3230.61</v>
      </c>
      <c r="B314" s="44">
        <v>45.89</v>
      </c>
      <c r="C314" s="20">
        <v>219.87</v>
      </c>
      <c r="D314" s="24">
        <f t="shared" si="484"/>
        <v>2471.9808185618531</v>
      </c>
      <c r="E314" s="24">
        <f t="shared" si="485"/>
        <v>-2366.4408185618531</v>
      </c>
      <c r="F314" s="24">
        <f t="shared" si="486"/>
        <v>-1832.9490384341095</v>
      </c>
      <c r="G314" s="24">
        <f t="shared" si="487"/>
        <v>-543.44516936118089</v>
      </c>
      <c r="H314" s="20">
        <f t="shared" si="488"/>
        <v>6503511.4409615658</v>
      </c>
      <c r="I314" s="20">
        <f t="shared" si="489"/>
        <v>2213177.8848306378</v>
      </c>
      <c r="J314" s="21">
        <f t="shared" si="490"/>
        <v>1911.814538494393</v>
      </c>
      <c r="K314" s="21">
        <f t="shared" si="491"/>
        <v>196.51439427079589</v>
      </c>
      <c r="L314" s="21">
        <f t="shared" si="492"/>
        <v>1753.4402468220935</v>
      </c>
      <c r="M314" s="134"/>
      <c r="N314" s="20">
        <f t="shared" si="493"/>
        <v>9.1900000000000546</v>
      </c>
      <c r="O314" s="20">
        <f t="shared" si="494"/>
        <v>2.4609142453120111E-2</v>
      </c>
      <c r="P314" s="20">
        <f t="shared" si="495"/>
        <v>-4.5378560551850985E-3</v>
      </c>
      <c r="Q314" s="22">
        <f t="shared" si="496"/>
        <v>2.4818750352162633E-2</v>
      </c>
      <c r="R314" s="21">
        <f t="shared" si="497"/>
        <v>1.0000513340261132</v>
      </c>
      <c r="S314" s="20">
        <f t="shared" si="498"/>
        <v>6.4771374970729259</v>
      </c>
      <c r="T314" s="20">
        <f t="shared" si="499"/>
        <v>-4.9940242251064477</v>
      </c>
      <c r="U314" s="20">
        <f t="shared" si="500"/>
        <v>-4.1902478169534758</v>
      </c>
      <c r="V314" s="134"/>
      <c r="W314" s="44">
        <v>3230.61</v>
      </c>
      <c r="X314" s="44">
        <v>45.89</v>
      </c>
      <c r="Y314" s="20">
        <v>219.60900000000001</v>
      </c>
      <c r="Z314" s="20">
        <f t="shared" si="501"/>
        <v>2471.9807868182143</v>
      </c>
      <c r="AA314" s="20">
        <f t="shared" si="502"/>
        <v>-2366.4407868182143</v>
      </c>
      <c r="AB314" s="20">
        <f t="shared" si="503"/>
        <v>-1833.3956249260902</v>
      </c>
      <c r="AC314" s="20">
        <f t="shared" si="504"/>
        <v>-542.72379151296036</v>
      </c>
      <c r="AD314" s="20">
        <f t="shared" si="505"/>
        <v>6503510.9943750771</v>
      </c>
      <c r="AE314" s="20">
        <f t="shared" si="506"/>
        <v>2213178.6062084888</v>
      </c>
      <c r="AF314" s="21">
        <f t="shared" si="507"/>
        <v>1912.0378216375148</v>
      </c>
      <c r="AG314" s="21">
        <f t="shared" si="508"/>
        <v>196.48986530500378</v>
      </c>
      <c r="AH314" s="21">
        <f t="shared" si="509"/>
        <v>1753.3186591799094</v>
      </c>
      <c r="AI314" s="134"/>
      <c r="AJ314" s="20">
        <f t="shared" si="510"/>
        <v>9.1900000000000546</v>
      </c>
      <c r="AK314" s="20">
        <f t="shared" si="511"/>
        <v>2.4609142453120111E-2</v>
      </c>
      <c r="AL314" s="20">
        <f t="shared" si="512"/>
        <v>-4.153883619746496E-3</v>
      </c>
      <c r="AM314" s="23">
        <f t="shared" si="513"/>
        <v>2.4784899381508296E-2</v>
      </c>
      <c r="AN314" s="44">
        <f t="shared" si="514"/>
        <v>1.000051194081256</v>
      </c>
      <c r="AO314" s="23">
        <f t="shared" si="515"/>
        <v>6.4771365906773726</v>
      </c>
      <c r="AP314" s="23">
        <f t="shared" si="516"/>
        <v>-5.0138518306461659</v>
      </c>
      <c r="AQ314" s="23">
        <f t="shared" si="517"/>
        <v>-4.1665055031421927</v>
      </c>
      <c r="AR314" s="44">
        <f t="shared" si="518"/>
        <v>1.5483288275408189</v>
      </c>
      <c r="AS314" s="134"/>
      <c r="AT314" s="20">
        <f t="shared" si="519"/>
        <v>0.8484253036119912</v>
      </c>
      <c r="AU314" s="20">
        <f t="shared" si="520"/>
        <v>3.1743638828629628E-5</v>
      </c>
      <c r="AV314" s="20">
        <f t="shared" si="521"/>
        <v>0.84842530420583173</v>
      </c>
      <c r="AX314" s="18">
        <v>65</v>
      </c>
      <c r="AY314" s="18">
        <v>20</v>
      </c>
      <c r="AZ314" s="18">
        <v>695</v>
      </c>
      <c r="BA314" s="125">
        <v>6.1999999999999998E-3</v>
      </c>
      <c r="BB314" s="125">
        <v>3.8999999999999998E-3</v>
      </c>
      <c r="BC314" s="126">
        <v>2.9999999999999997E-4</v>
      </c>
      <c r="BD314" s="122"/>
      <c r="BE314" s="30" t="s">
        <v>99</v>
      </c>
    </row>
    <row r="315" spans="1:57" x14ac:dyDescent="0.4">
      <c r="A315" s="44">
        <v>3249.34</v>
      </c>
      <c r="B315" s="44">
        <v>49.8</v>
      </c>
      <c r="C315" s="20">
        <v>220.53</v>
      </c>
      <c r="D315" s="24">
        <f t="shared" si="484"/>
        <v>2484.5488809676999</v>
      </c>
      <c r="E315" s="24">
        <f t="shared" si="485"/>
        <v>-2379.0088809677</v>
      </c>
      <c r="F315" s="24">
        <f t="shared" si="486"/>
        <v>-1843.5506945780792</v>
      </c>
      <c r="G315" s="24">
        <f t="shared" si="487"/>
        <v>-552.40749840508897</v>
      </c>
      <c r="H315" s="20">
        <f t="shared" si="488"/>
        <v>6503500.8393054223</v>
      </c>
      <c r="I315" s="20">
        <f t="shared" si="489"/>
        <v>2213168.9225015938</v>
      </c>
      <c r="J315" s="21">
        <f t="shared" si="490"/>
        <v>1924.5345431489368</v>
      </c>
      <c r="K315" s="21">
        <f t="shared" si="491"/>
        <v>196.68048918924273</v>
      </c>
      <c r="L315" s="21">
        <f t="shared" si="492"/>
        <v>1767.3224606623978</v>
      </c>
      <c r="M315" s="134"/>
      <c r="N315" s="20">
        <f t="shared" si="493"/>
        <v>18.730000000000018</v>
      </c>
      <c r="O315" s="20">
        <f t="shared" si="494"/>
        <v>6.824237375297823E-2</v>
      </c>
      <c r="P315" s="20">
        <f t="shared" si="495"/>
        <v>1.1519173063162516E-2</v>
      </c>
      <c r="Q315" s="22">
        <f t="shared" si="496"/>
        <v>6.8773882288055699E-2</v>
      </c>
      <c r="R315" s="21">
        <f t="shared" si="497"/>
        <v>1.0003943404251143</v>
      </c>
      <c r="S315" s="20">
        <f t="shared" si="498"/>
        <v>12.568062405846771</v>
      </c>
      <c r="T315" s="20">
        <f t="shared" si="499"/>
        <v>-10.601656143969707</v>
      </c>
      <c r="U315" s="20">
        <f t="shared" si="500"/>
        <v>-8.9623290439081043</v>
      </c>
      <c r="V315" s="134"/>
      <c r="W315" s="44">
        <v>3249.34</v>
      </c>
      <c r="X315" s="44">
        <v>49.8</v>
      </c>
      <c r="Y315" s="20">
        <v>219.99100000000001</v>
      </c>
      <c r="Z315" s="20">
        <f t="shared" si="501"/>
        <v>2484.5487984746578</v>
      </c>
      <c r="AA315" s="20">
        <f t="shared" si="502"/>
        <v>-2379.0087984746579</v>
      </c>
      <c r="AB315" s="20">
        <f t="shared" si="503"/>
        <v>-1844.0603318437438</v>
      </c>
      <c r="AC315" s="20">
        <f t="shared" si="504"/>
        <v>-551.61115176441251</v>
      </c>
      <c r="AD315" s="20">
        <f t="shared" si="505"/>
        <v>6503500.3296681596</v>
      </c>
      <c r="AE315" s="20">
        <f t="shared" si="506"/>
        <v>2213169.7188482373</v>
      </c>
      <c r="AF315" s="21">
        <f t="shared" si="507"/>
        <v>1924.7943708953746</v>
      </c>
      <c r="AG315" s="21">
        <f t="shared" si="508"/>
        <v>196.65342721214802</v>
      </c>
      <c r="AH315" s="21">
        <f t="shared" si="509"/>
        <v>1767.2009837041244</v>
      </c>
      <c r="AI315" s="134"/>
      <c r="AJ315" s="20">
        <f t="shared" si="510"/>
        <v>18.730000000000018</v>
      </c>
      <c r="AK315" s="20">
        <f t="shared" si="511"/>
        <v>6.824237375297823E-2</v>
      </c>
      <c r="AL315" s="20">
        <f t="shared" si="512"/>
        <v>6.6671577426184259E-3</v>
      </c>
      <c r="AM315" s="23">
        <f t="shared" si="513"/>
        <v>6.8420887166658062E-2</v>
      </c>
      <c r="AN315" s="44">
        <f t="shared" si="514"/>
        <v>1.000390300867217</v>
      </c>
      <c r="AO315" s="23">
        <f t="shared" si="515"/>
        <v>12.568011656443568</v>
      </c>
      <c r="AP315" s="23">
        <f t="shared" si="516"/>
        <v>-10.664706917653675</v>
      </c>
      <c r="AQ315" s="23">
        <f t="shared" si="517"/>
        <v>-8.8873602514521082</v>
      </c>
      <c r="AR315" s="44">
        <f t="shared" si="518"/>
        <v>1.2438266265099847</v>
      </c>
      <c r="AS315" s="134"/>
      <c r="AT315" s="20">
        <f t="shared" si="519"/>
        <v>0.94546185331626675</v>
      </c>
      <c r="AU315" s="20">
        <f t="shared" si="520"/>
        <v>8.2493042100395542E-5</v>
      </c>
      <c r="AV315" s="20">
        <f t="shared" si="521"/>
        <v>0.94546185691509088</v>
      </c>
      <c r="AX315" s="18">
        <v>65</v>
      </c>
      <c r="AY315" s="18">
        <v>20</v>
      </c>
      <c r="AZ315" s="18">
        <v>695</v>
      </c>
      <c r="BA315" s="125">
        <v>6.1999999999999998E-3</v>
      </c>
      <c r="BB315" s="125">
        <v>3.8999999999999998E-3</v>
      </c>
      <c r="BC315" s="126">
        <v>2.9999999999999997E-4</v>
      </c>
      <c r="BD315" s="122"/>
      <c r="BE315" s="30" t="s">
        <v>99</v>
      </c>
    </row>
    <row r="316" spans="1:57" x14ac:dyDescent="0.4">
      <c r="A316" s="44">
        <v>3267.44</v>
      </c>
      <c r="B316" s="44">
        <v>54.86</v>
      </c>
      <c r="C316" s="20">
        <v>221.19</v>
      </c>
      <c r="D316" s="24">
        <f t="shared" si="484"/>
        <v>2495.6065026835163</v>
      </c>
      <c r="E316" s="24">
        <f t="shared" si="485"/>
        <v>-2390.0665026835163</v>
      </c>
      <c r="F316" s="24">
        <f t="shared" si="486"/>
        <v>-1854.3808410573413</v>
      </c>
      <c r="G316" s="24">
        <f t="shared" si="487"/>
        <v>-561.77936015856051</v>
      </c>
      <c r="H316" s="20">
        <f t="shared" si="488"/>
        <v>6503490.0091589428</v>
      </c>
      <c r="I316" s="20">
        <f t="shared" si="489"/>
        <v>2213159.5506398403</v>
      </c>
      <c r="J316" s="21">
        <f t="shared" si="490"/>
        <v>1937.6078945908262</v>
      </c>
      <c r="K316" s="21">
        <f t="shared" si="491"/>
        <v>196.85403418137619</v>
      </c>
      <c r="L316" s="21">
        <f t="shared" si="492"/>
        <v>1781.6429508058277</v>
      </c>
      <c r="M316" s="134"/>
      <c r="N316" s="20">
        <f t="shared" si="493"/>
        <v>18.099999999999909</v>
      </c>
      <c r="O316" s="20">
        <f t="shared" si="494"/>
        <v>8.8313660150913117E-2</v>
      </c>
      <c r="P316" s="20">
        <f t="shared" si="495"/>
        <v>1.1519173063162516E-2</v>
      </c>
      <c r="Q316" s="22">
        <f t="shared" si="496"/>
        <v>8.878225109080784E-2</v>
      </c>
      <c r="R316" s="21">
        <f t="shared" si="497"/>
        <v>1.0006573755095749</v>
      </c>
      <c r="S316" s="20">
        <f t="shared" si="498"/>
        <v>11.057621715816252</v>
      </c>
      <c r="T316" s="20">
        <f t="shared" si="499"/>
        <v>-10.830146479262055</v>
      </c>
      <c r="U316" s="20">
        <f t="shared" si="500"/>
        <v>-9.3718617534715634</v>
      </c>
      <c r="V316" s="134"/>
      <c r="W316" s="44">
        <v>3267.44</v>
      </c>
      <c r="X316" s="44">
        <v>54.86</v>
      </c>
      <c r="Y316" s="20">
        <v>220.24700000000001</v>
      </c>
      <c r="Z316" s="20">
        <f t="shared" si="501"/>
        <v>2495.6063551673155</v>
      </c>
      <c r="AA316" s="20">
        <f t="shared" si="502"/>
        <v>-2390.0663551673156</v>
      </c>
      <c r="AB316" s="20">
        <f t="shared" si="503"/>
        <v>-1855.0119743782609</v>
      </c>
      <c r="AC316" s="20">
        <f t="shared" si="504"/>
        <v>-560.84092711348308</v>
      </c>
      <c r="AD316" s="20">
        <f t="shared" si="505"/>
        <v>6503489.3780256249</v>
      </c>
      <c r="AE316" s="20">
        <f t="shared" si="506"/>
        <v>2213160.4890728882</v>
      </c>
      <c r="AF316" s="21">
        <f t="shared" si="507"/>
        <v>1937.9401359722765</v>
      </c>
      <c r="AG316" s="21">
        <f t="shared" si="508"/>
        <v>196.82207079873109</v>
      </c>
      <c r="AH316" s="21">
        <f t="shared" si="509"/>
        <v>1781.5232138452893</v>
      </c>
      <c r="AI316" s="134"/>
      <c r="AJ316" s="20">
        <f t="shared" si="510"/>
        <v>18.099999999999909</v>
      </c>
      <c r="AK316" s="20">
        <f t="shared" si="511"/>
        <v>8.8313660150913117E-2</v>
      </c>
      <c r="AL316" s="20">
        <f t="shared" si="512"/>
        <v>4.4680428851054874E-3</v>
      </c>
      <c r="AM316" s="23">
        <f t="shared" si="513"/>
        <v>8.8384318653003335E-2</v>
      </c>
      <c r="AN316" s="44">
        <f t="shared" si="514"/>
        <v>1.0006514912511859</v>
      </c>
      <c r="AO316" s="23">
        <f t="shared" si="515"/>
        <v>11.05755669265754</v>
      </c>
      <c r="AP316" s="23">
        <f t="shared" si="516"/>
        <v>-10.951642534517154</v>
      </c>
      <c r="AQ316" s="23">
        <f t="shared" si="517"/>
        <v>-9.2297753490705841</v>
      </c>
      <c r="AR316" s="44">
        <f t="shared" si="518"/>
        <v>0.68435188784668366</v>
      </c>
      <c r="AS316" s="134"/>
      <c r="AT316" s="20">
        <f t="shared" si="519"/>
        <v>1.1309225660140165</v>
      </c>
      <c r="AU316" s="20">
        <f t="shared" si="520"/>
        <v>1.4751620074093807E-4</v>
      </c>
      <c r="AV316" s="20">
        <f t="shared" si="521"/>
        <v>1.1309225756349357</v>
      </c>
      <c r="AX316" s="18">
        <v>65</v>
      </c>
      <c r="AY316" s="18">
        <v>20</v>
      </c>
      <c r="AZ316" s="18">
        <v>695</v>
      </c>
      <c r="BA316" s="125">
        <v>6.1999999999999998E-3</v>
      </c>
      <c r="BB316" s="125">
        <v>3.8999999999999998E-3</v>
      </c>
      <c r="BC316" s="126">
        <v>2.9999999999999997E-4</v>
      </c>
      <c r="BD316" s="122"/>
      <c r="BE316" s="30" t="s">
        <v>99</v>
      </c>
    </row>
    <row r="317" spans="1:57" x14ac:dyDescent="0.4">
      <c r="A317" s="128">
        <v>3285.54</v>
      </c>
      <c r="B317" s="128">
        <v>58.39</v>
      </c>
      <c r="C317" s="129">
        <v>221.62</v>
      </c>
      <c r="D317" s="130">
        <f t="shared" si="484"/>
        <v>2505.5620676735521</v>
      </c>
      <c r="E317" s="130">
        <f t="shared" si="485"/>
        <v>-2400.0220676735521</v>
      </c>
      <c r="F317" s="130">
        <f t="shared" si="486"/>
        <v>-1865.7153697711869</v>
      </c>
      <c r="G317" s="130">
        <f t="shared" si="487"/>
        <v>-571.77538425274099</v>
      </c>
      <c r="H317" s="129">
        <f t="shared" si="488"/>
        <v>6503478.6746302294</v>
      </c>
      <c r="I317" s="129">
        <f t="shared" si="489"/>
        <v>2213149.5546157463</v>
      </c>
      <c r="J317" s="131">
        <f t="shared" si="490"/>
        <v>1951.363864336379</v>
      </c>
      <c r="K317" s="131">
        <f t="shared" si="491"/>
        <v>197.03843874597493</v>
      </c>
      <c r="L317" s="131">
        <f t="shared" si="492"/>
        <v>1796.7510239763089</v>
      </c>
      <c r="M317" s="25"/>
      <c r="N317" s="129">
        <f t="shared" si="493"/>
        <v>18.099999999999909</v>
      </c>
      <c r="O317" s="129">
        <f t="shared" si="494"/>
        <v>6.1610122595399851E-2</v>
      </c>
      <c r="P317" s="129">
        <f t="shared" si="495"/>
        <v>7.5049157835757364E-3</v>
      </c>
      <c r="Q317" s="132">
        <f t="shared" si="496"/>
        <v>6.1927838285605441E-2</v>
      </c>
      <c r="R317" s="131">
        <f t="shared" si="497"/>
        <v>1.0003197107076709</v>
      </c>
      <c r="S317" s="129">
        <f t="shared" si="498"/>
        <v>9.9555649900359189</v>
      </c>
      <c r="T317" s="129">
        <f t="shared" si="499"/>
        <v>-11.334528713845641</v>
      </c>
      <c r="U317" s="129">
        <f t="shared" si="500"/>
        <v>-9.9960240941805054</v>
      </c>
      <c r="V317" s="25"/>
      <c r="W317" s="128">
        <v>3285.54</v>
      </c>
      <c r="X317" s="128">
        <v>58.39</v>
      </c>
      <c r="Y317" s="129">
        <v>220.82900000000001</v>
      </c>
      <c r="Z317" s="129">
        <f t="shared" si="501"/>
        <v>2505.5619472596163</v>
      </c>
      <c r="AA317" s="129">
        <f t="shared" si="502"/>
        <v>-2400.0219472596164</v>
      </c>
      <c r="AB317" s="129">
        <f t="shared" si="503"/>
        <v>-1866.4961590625369</v>
      </c>
      <c r="AC317" s="129">
        <f t="shared" si="504"/>
        <v>-570.66457766340307</v>
      </c>
      <c r="AD317" s="129">
        <f t="shared" si="505"/>
        <v>6503477.8938409407</v>
      </c>
      <c r="AE317" s="129">
        <f t="shared" si="506"/>
        <v>2213150.6654223381</v>
      </c>
      <c r="AF317" s="131">
        <f t="shared" si="507"/>
        <v>1951.7853293830633</v>
      </c>
      <c r="AG317" s="131">
        <f t="shared" si="508"/>
        <v>197.00054559670599</v>
      </c>
      <c r="AH317" s="131">
        <f t="shared" si="509"/>
        <v>1796.63513056181</v>
      </c>
      <c r="AI317" s="25"/>
      <c r="AJ317" s="129">
        <f t="shared" si="510"/>
        <v>18.099999999999909</v>
      </c>
      <c r="AK317" s="129">
        <f t="shared" si="511"/>
        <v>6.1610122595399851E-2</v>
      </c>
      <c r="AL317" s="129">
        <f t="shared" si="512"/>
        <v>1.0157816246606886E-2</v>
      </c>
      <c r="AM317" s="133">
        <f t="shared" si="513"/>
        <v>6.2190918225122571E-2</v>
      </c>
      <c r="AN317" s="128">
        <f t="shared" si="514"/>
        <v>1.0003224339011403</v>
      </c>
      <c r="AO317" s="133">
        <f t="shared" si="515"/>
        <v>9.9555920923005985</v>
      </c>
      <c r="AP317" s="133">
        <f t="shared" si="516"/>
        <v>-11.484184684276059</v>
      </c>
      <c r="AQ317" s="133">
        <f t="shared" si="517"/>
        <v>-9.8236505499199929</v>
      </c>
      <c r="AR317" s="128">
        <f t="shared" si="518"/>
        <v>1.347914223504286</v>
      </c>
      <c r="AS317" s="25"/>
      <c r="AT317" s="129">
        <f t="shared" si="519"/>
        <v>1.3577640434708482</v>
      </c>
      <c r="AU317" s="129">
        <f t="shared" si="520"/>
        <v>1.2041393574691028E-4</v>
      </c>
      <c r="AV317" s="129">
        <f t="shared" si="521"/>
        <v>1.3577640488103313</v>
      </c>
      <c r="AX317" s="18">
        <v>65</v>
      </c>
      <c r="AY317" s="18">
        <v>20</v>
      </c>
      <c r="AZ317" s="18">
        <v>695</v>
      </c>
      <c r="BA317" s="125">
        <v>6.1999999999999998E-3</v>
      </c>
      <c r="BB317" s="125">
        <v>3.8999999999999998E-3</v>
      </c>
      <c r="BC317" s="126">
        <v>2.9999999999999997E-4</v>
      </c>
      <c r="BD317" s="122"/>
      <c r="BE317" s="30" t="s">
        <v>99</v>
      </c>
    </row>
    <row r="318" spans="1:57" x14ac:dyDescent="0.4">
      <c r="A318" s="44">
        <v>3303.94</v>
      </c>
      <c r="B318" s="44">
        <v>62.05</v>
      </c>
      <c r="C318" s="20">
        <v>220.49</v>
      </c>
      <c r="D318" s="24">
        <f t="shared" ref="D318:D327" si="522">S318+D317</f>
        <v>2514.6994838664555</v>
      </c>
      <c r="E318" s="24">
        <f t="shared" ref="E318:E327" si="523">$BJ$3-D318</f>
        <v>-2409.1594838664555</v>
      </c>
      <c r="F318" s="24">
        <f t="shared" ref="F318:F327" si="524">T318+F317</f>
        <v>-1877.7576274521466</v>
      </c>
      <c r="G318" s="24">
        <f t="shared" ref="G318:G327" si="525">U318+G317</f>
        <v>-582.26005337089111</v>
      </c>
      <c r="H318" s="20">
        <f t="shared" ref="H318:H327" si="526">H317+T318</f>
        <v>6503466.6323725488</v>
      </c>
      <c r="I318" s="20">
        <f t="shared" ref="I318:I327" si="527">I317+U318</f>
        <v>2213139.0699466281</v>
      </c>
      <c r="J318" s="21">
        <f t="shared" ref="J318:J327" si="528">SQRT(F318^2+G318^2)</f>
        <v>1965.9604465009431</v>
      </c>
      <c r="K318" s="21">
        <f t="shared" ref="K318:K327" si="529">IF(J318=0,0,IF(F318&lt;0,ATAN(G318/F318)*180/PI()+180,ATAN(G318/F318)*180/PI()))</f>
        <v>197.22775618681524</v>
      </c>
      <c r="L318" s="21">
        <f t="shared" ref="L318:L327" si="530">COS((K318-$BL$3)*PI()/180)*J318</f>
        <v>1812.7153439562248</v>
      </c>
      <c r="M318" s="134"/>
      <c r="N318" s="20">
        <f t="shared" ref="N318:N327" si="531">A318-A317</f>
        <v>18.400000000000091</v>
      </c>
      <c r="O318" s="20">
        <f t="shared" ref="O318:O327" si="532">RADIANS(B318-B317)</f>
        <v>6.38790506229924E-2</v>
      </c>
      <c r="P318" s="20">
        <f t="shared" ref="P318:P327" si="533">RADIANS(C318-C317)</f>
        <v>-1.9722220547535845E-2</v>
      </c>
      <c r="Q318" s="22">
        <f t="shared" ref="Q318:Q327" si="534">ACOS(COS(O318)-SIN(RADIANS(B317))*SIN(RADIANS(B318))*(1-COS(P318)))</f>
        <v>6.613129545702856E-2</v>
      </c>
      <c r="R318" s="21">
        <f t="shared" ref="R318:R327" si="535">2/Q318*TAN(Q318/2)</f>
        <v>1.0003646051419244</v>
      </c>
      <c r="S318" s="20">
        <f t="shared" ref="S318:S327" si="536">(N318/2)*(COS(RADIANS(B317))+COS(RADIANS(B318)))*R318</f>
        <v>9.1374161929035473</v>
      </c>
      <c r="T318" s="20">
        <f t="shared" ref="T318:T327" si="537">(N318/2)*(SIN(RADIANS(B317))*COS(RADIANS(C317))+SIN(RADIANS(B318))*COS(RADIANS(C318)))*R318</f>
        <v>-12.042257680959635</v>
      </c>
      <c r="U318" s="20">
        <f t="shared" ref="U318:U327" si="538">(N318/2)*(SIN(RADIANS(B317))*SIN(RADIANS(C317))+SIN(RADIANS(B318))*SIN(RADIANS(C318)))*R318</f>
        <v>-10.484669118150155</v>
      </c>
      <c r="V318" s="134"/>
      <c r="W318" s="44">
        <v>3303.94</v>
      </c>
      <c r="X318" s="44">
        <v>62.05</v>
      </c>
      <c r="Y318" s="20">
        <v>219.995</v>
      </c>
      <c r="Z318" s="20">
        <f t="shared" ref="Z318:Z327" si="539">AO318+Z317</f>
        <v>2514.6992618917629</v>
      </c>
      <c r="AA318" s="20">
        <f t="shared" ref="AA318:AA327" si="540">$BJ$3-Z318</f>
        <v>-2409.159261891763</v>
      </c>
      <c r="AB318" s="20">
        <f t="shared" ref="AB318:AB327" si="541">AP318+AB317</f>
        <v>-1878.6549649301467</v>
      </c>
      <c r="AC318" s="20">
        <f t="shared" ref="AC318:AC327" si="542">AQ318+AC317</f>
        <v>-581.0141338145495</v>
      </c>
      <c r="AD318" s="20">
        <f t="shared" ref="AD318:AD327" si="543">AD317+AP318</f>
        <v>6503465.735035073</v>
      </c>
      <c r="AE318" s="20">
        <f t="shared" ref="AE318:AE327" si="544">AE317+AQ318</f>
        <v>2213140.3158661867</v>
      </c>
      <c r="AF318" s="21">
        <f t="shared" ref="AF318:AF327" si="545">SQRT(AB318^2+AC318^2)</f>
        <v>1966.4490588237879</v>
      </c>
      <c r="AG318" s="21">
        <f t="shared" ref="AG318:AG327" si="546">IF(AF318=0,0,IF(AB318&lt;0,ATAN(AC318/AB318)*180/PI()+180,ATAN(AC318/AB318)*180/PI()))</f>
        <v>197.18533940986183</v>
      </c>
      <c r="AH318" s="21">
        <f t="shared" ref="AH318:AH327" si="547">COS((AG318-$BL$3)*PI()/180)*AF318</f>
        <v>1812.6018826913669</v>
      </c>
      <c r="AI318" s="134"/>
      <c r="AJ318" s="20">
        <f t="shared" ref="AJ318:AJ327" si="548">W318-W317</f>
        <v>18.400000000000091</v>
      </c>
      <c r="AK318" s="20">
        <f t="shared" ref="AK318:AK327" si="549">RADIANS(X318-X317)</f>
        <v>6.38790506229924E-2</v>
      </c>
      <c r="AL318" s="20">
        <f t="shared" ref="AL318:AL327" si="550">RADIANS(Y318-Y317)</f>
        <v>-1.4556045961632765E-2</v>
      </c>
      <c r="AM318" s="23">
        <f t="shared" ref="AM318:AM327" si="551">ACOS(COS(AK318)-SIN(RADIANS(X317))*SIN(RADIANS(X318))*(1-COS(AL318)))</f>
        <v>6.5115563753739059E-2</v>
      </c>
      <c r="AN318" s="44">
        <f t="shared" ref="AN318:AN327" si="552">2/AM318*TAN(AM318/2)</f>
        <v>1.000353486267143</v>
      </c>
      <c r="AO318" s="23">
        <f t="shared" ref="AO318:AO327" si="553">(AJ318/2)*(COS(RADIANS(X317))+COS(RADIANS(X318)))*AN318</f>
        <v>9.1373146321466461</v>
      </c>
      <c r="AP318" s="23">
        <f t="shared" ref="AP318:AP327" si="554">(AJ318/2)*(SIN(RADIANS(X317))*COS(RADIANS(Y317))+SIN(RADIANS(X318))*COS(RADIANS(Y318)))*AN318</f>
        <v>-12.158805867609765</v>
      </c>
      <c r="AQ318" s="23">
        <f t="shared" ref="AQ318:AQ327" si="555">(AJ318/2)*(SIN(RADIANS(X317))*SIN(RADIANS(Y317))+SIN(RADIANS(X318))*SIN(RADIANS(Y318)))*AN318</f>
        <v>-10.349556151146443</v>
      </c>
      <c r="AR318" s="44">
        <f t="shared" ref="AR318:AR327" si="556">(10/AJ318)*2*(ASIN((SQRT((SIN((X317-X318)/2)^2+SIN(((Y317-Y318)/2)^2)*SIN(X317)*SIN(X318))))))</f>
        <v>1.226674574221061</v>
      </c>
      <c r="AS318" s="134"/>
      <c r="AT318" s="20">
        <f t="shared" ref="AT318:AT327" si="557">SQRT((I318-AE318)^2+(H318-AD318)^2)</f>
        <v>1.5354250526074198</v>
      </c>
      <c r="AU318" s="20">
        <f t="shared" ref="AU318:AU327" si="558">D318-Z318</f>
        <v>2.2197469252205337E-4</v>
      </c>
      <c r="AV318" s="20">
        <f t="shared" ref="AV318:AV327" si="559">SQRT((I318-AE318)^2+(H318-AD318)^2+(D318-Z318)^2)</f>
        <v>1.5354250686527369</v>
      </c>
      <c r="AX318" s="18">
        <v>50</v>
      </c>
      <c r="AY318" s="18">
        <v>-5</v>
      </c>
      <c r="AZ318" s="18">
        <v>525</v>
      </c>
      <c r="BA318" s="125">
        <v>4.4000000000000003E-3</v>
      </c>
      <c r="BB318" s="125">
        <v>4.1000000000000003E-3</v>
      </c>
      <c r="BC318" s="138">
        <v>2.5999999999999999E-3</v>
      </c>
      <c r="BD318" s="122"/>
      <c r="BE318" s="30" t="s">
        <v>99</v>
      </c>
    </row>
    <row r="319" spans="1:57" x14ac:dyDescent="0.4">
      <c r="A319" s="44">
        <v>3313.24</v>
      </c>
      <c r="B319" s="44">
        <v>63.02</v>
      </c>
      <c r="C319" s="20">
        <v>219.8</v>
      </c>
      <c r="D319" s="24">
        <f t="shared" si="522"/>
        <v>2518.988695606899</v>
      </c>
      <c r="E319" s="24">
        <f t="shared" si="523"/>
        <v>-2413.448695606899</v>
      </c>
      <c r="F319" s="24">
        <f t="shared" si="524"/>
        <v>-1884.0654578220258</v>
      </c>
      <c r="G319" s="24">
        <f t="shared" si="525"/>
        <v>-587.57992649215851</v>
      </c>
      <c r="H319" s="20">
        <f t="shared" si="526"/>
        <v>6503460.3245421788</v>
      </c>
      <c r="I319" s="20">
        <f t="shared" si="527"/>
        <v>2213133.750073507</v>
      </c>
      <c r="J319" s="21">
        <f t="shared" si="528"/>
        <v>1973.5634824790031</v>
      </c>
      <c r="K319" s="21">
        <f t="shared" si="529"/>
        <v>197.32103493479994</v>
      </c>
      <c r="L319" s="21">
        <f t="shared" si="530"/>
        <v>1820.9669708866631</v>
      </c>
      <c r="M319" s="134"/>
      <c r="N319" s="20">
        <f t="shared" si="531"/>
        <v>9.2999999999997272</v>
      </c>
      <c r="O319" s="20">
        <f t="shared" si="532"/>
        <v>1.6929693744345102E-2</v>
      </c>
      <c r="P319" s="20">
        <f t="shared" si="533"/>
        <v>-1.2042771838760834E-2</v>
      </c>
      <c r="Q319" s="22">
        <f t="shared" si="534"/>
        <v>2.0019701268308765E-2</v>
      </c>
      <c r="R319" s="21">
        <f t="shared" si="535"/>
        <v>1.0000334003752218</v>
      </c>
      <c r="S319" s="20">
        <f t="shared" si="536"/>
        <v>4.2892117404435828</v>
      </c>
      <c r="T319" s="20">
        <f t="shared" si="537"/>
        <v>-6.3078303698792713</v>
      </c>
      <c r="U319" s="20">
        <f t="shared" si="538"/>
        <v>-5.3198731212673529</v>
      </c>
      <c r="V319" s="134"/>
      <c r="W319" s="44">
        <v>3313.24</v>
      </c>
      <c r="X319" s="44">
        <v>63.02</v>
      </c>
      <c r="Y319" s="20">
        <v>219.66200000000001</v>
      </c>
      <c r="Z319" s="20">
        <f t="shared" si="539"/>
        <v>2518.9884423263911</v>
      </c>
      <c r="AA319" s="20">
        <f t="shared" si="540"/>
        <v>-2413.4484423263912</v>
      </c>
      <c r="AB319" s="20">
        <f t="shared" si="541"/>
        <v>-1884.9920551382606</v>
      </c>
      <c r="AC319" s="20">
        <f t="shared" si="542"/>
        <v>-586.29920349032795</v>
      </c>
      <c r="AD319" s="20">
        <f t="shared" si="543"/>
        <v>6503459.3979448648</v>
      </c>
      <c r="AE319" s="20">
        <f t="shared" si="544"/>
        <v>2213135.0307965111</v>
      </c>
      <c r="AF319" s="21">
        <f t="shared" si="545"/>
        <v>1974.06732507981</v>
      </c>
      <c r="AG319" s="21">
        <f t="shared" si="546"/>
        <v>197.27754166845449</v>
      </c>
      <c r="AH319" s="21">
        <f t="shared" si="547"/>
        <v>1820.8535527347565</v>
      </c>
      <c r="AI319" s="134"/>
      <c r="AJ319" s="20">
        <f t="shared" si="548"/>
        <v>9.2999999999997272</v>
      </c>
      <c r="AK319" s="20">
        <f t="shared" si="549"/>
        <v>1.6929693744345102E-2</v>
      </c>
      <c r="AL319" s="20">
        <f t="shared" si="550"/>
        <v>-5.8119464091410892E-3</v>
      </c>
      <c r="AM319" s="23">
        <f t="shared" si="551"/>
        <v>1.7697654065730095E-2</v>
      </c>
      <c r="AN319" s="44">
        <f t="shared" si="552"/>
        <v>1.0000261013974667</v>
      </c>
      <c r="AO319" s="23">
        <f t="shared" si="553"/>
        <v>4.2891804346281281</v>
      </c>
      <c r="AP319" s="23">
        <f t="shared" si="554"/>
        <v>-6.3370902081138691</v>
      </c>
      <c r="AQ319" s="23">
        <f t="shared" si="555"/>
        <v>-5.2850696757785007</v>
      </c>
      <c r="AR319" s="44">
        <f t="shared" si="556"/>
        <v>1.0334580196608474</v>
      </c>
      <c r="AS319" s="134"/>
      <c r="AT319" s="20">
        <f t="shared" si="557"/>
        <v>1.5807700640995046</v>
      </c>
      <c r="AU319" s="20">
        <f t="shared" si="558"/>
        <v>2.5328050787720713E-4</v>
      </c>
      <c r="AV319" s="20">
        <f t="shared" si="559"/>
        <v>1.5807700843905694</v>
      </c>
      <c r="AX319" s="18">
        <v>50</v>
      </c>
      <c r="AY319" s="18">
        <v>-5</v>
      </c>
      <c r="AZ319" s="18">
        <v>525</v>
      </c>
      <c r="BA319" s="125">
        <v>4.4000000000000003E-3</v>
      </c>
      <c r="BB319" s="125">
        <v>4.1000000000000003E-3</v>
      </c>
      <c r="BC319" s="138">
        <v>2.5999999999999999E-3</v>
      </c>
      <c r="BD319" s="122"/>
      <c r="BE319" s="30" t="s">
        <v>99</v>
      </c>
    </row>
    <row r="320" spans="1:57" x14ac:dyDescent="0.4">
      <c r="A320" s="44">
        <v>3322.16</v>
      </c>
      <c r="B320" s="44">
        <v>63.41</v>
      </c>
      <c r="C320" s="20">
        <v>220.82</v>
      </c>
      <c r="D320" s="24">
        <f t="shared" si="522"/>
        <v>2523.0085155649986</v>
      </c>
      <c r="E320" s="24">
        <f t="shared" si="523"/>
        <v>-2417.4685155649986</v>
      </c>
      <c r="F320" s="24">
        <f t="shared" si="524"/>
        <v>-1890.1374210493211</v>
      </c>
      <c r="G320" s="24">
        <f t="shared" si="525"/>
        <v>-592.73130769287593</v>
      </c>
      <c r="H320" s="20">
        <f t="shared" si="526"/>
        <v>6503454.2525789514</v>
      </c>
      <c r="I320" s="20">
        <f t="shared" si="527"/>
        <v>2213128.5986923063</v>
      </c>
      <c r="J320" s="21">
        <f t="shared" si="528"/>
        <v>1980.8962298844142</v>
      </c>
      <c r="K320" s="21">
        <f t="shared" si="529"/>
        <v>197.41098904175206</v>
      </c>
      <c r="L320" s="21">
        <f t="shared" si="530"/>
        <v>1828.9296085843489</v>
      </c>
      <c r="M320" s="134"/>
      <c r="N320" s="20">
        <f t="shared" si="531"/>
        <v>8.9200000000000728</v>
      </c>
      <c r="O320" s="20">
        <f t="shared" si="532"/>
        <v>6.8067840827777714E-3</v>
      </c>
      <c r="P320" s="20">
        <f t="shared" si="533"/>
        <v>1.7802358370341845E-2</v>
      </c>
      <c r="Q320" s="22">
        <f t="shared" si="534"/>
        <v>1.7288502490652613E-2</v>
      </c>
      <c r="R320" s="21">
        <f t="shared" si="535"/>
        <v>1.0000249084376918</v>
      </c>
      <c r="S320" s="20">
        <f t="shared" si="536"/>
        <v>4.0198199580996041</v>
      </c>
      <c r="T320" s="20">
        <f t="shared" si="537"/>
        <v>-6.071963227295238</v>
      </c>
      <c r="U320" s="20">
        <f t="shared" si="538"/>
        <v>-5.151381200717398</v>
      </c>
      <c r="V320" s="134"/>
      <c r="W320" s="44">
        <v>3322.16</v>
      </c>
      <c r="X320" s="44">
        <v>63.41</v>
      </c>
      <c r="Y320" s="20">
        <v>220.245</v>
      </c>
      <c r="Z320" s="20">
        <f t="shared" si="539"/>
        <v>2523.0082053190381</v>
      </c>
      <c r="AA320" s="20">
        <f t="shared" si="540"/>
        <v>-2417.4682053190381</v>
      </c>
      <c r="AB320" s="20">
        <f t="shared" si="541"/>
        <v>-1891.0960628457053</v>
      </c>
      <c r="AC320" s="20">
        <f t="shared" si="542"/>
        <v>-591.41272880125257</v>
      </c>
      <c r="AD320" s="20">
        <f t="shared" si="543"/>
        <v>6503453.2939371569</v>
      </c>
      <c r="AE320" s="20">
        <f t="shared" si="544"/>
        <v>2213129.9172712001</v>
      </c>
      <c r="AF320" s="21">
        <f t="shared" si="545"/>
        <v>1981.4170017183844</v>
      </c>
      <c r="AG320" s="21">
        <f t="shared" si="546"/>
        <v>197.36631253620484</v>
      </c>
      <c r="AH320" s="21">
        <f t="shared" si="547"/>
        <v>1828.8164046314812</v>
      </c>
      <c r="AI320" s="134"/>
      <c r="AJ320" s="20">
        <f t="shared" si="548"/>
        <v>8.9200000000000728</v>
      </c>
      <c r="AK320" s="20">
        <f t="shared" si="549"/>
        <v>6.8067840827777714E-3</v>
      </c>
      <c r="AL320" s="20">
        <f t="shared" si="550"/>
        <v>1.0175269539126914E-2</v>
      </c>
      <c r="AM320" s="23">
        <f t="shared" si="551"/>
        <v>1.1350841931692113E-2</v>
      </c>
      <c r="AN320" s="44">
        <f t="shared" si="552"/>
        <v>1.0000107369393829</v>
      </c>
      <c r="AO320" s="23">
        <f t="shared" si="553"/>
        <v>4.019762992646787</v>
      </c>
      <c r="AP320" s="23">
        <f t="shared" si="554"/>
        <v>-6.1040077074446639</v>
      </c>
      <c r="AQ320" s="23">
        <f t="shared" si="555"/>
        <v>-5.1135253109246364</v>
      </c>
      <c r="AR320" s="44">
        <f t="shared" si="556"/>
        <v>0.48583037606291485</v>
      </c>
      <c r="AS320" s="134"/>
      <c r="AT320" s="20">
        <f t="shared" si="557"/>
        <v>1.63022832428942</v>
      </c>
      <c r="AU320" s="20">
        <f t="shared" si="558"/>
        <v>3.1024596046336228E-4</v>
      </c>
      <c r="AV320" s="20">
        <f t="shared" si="559"/>
        <v>1.6302283538106084</v>
      </c>
      <c r="AX320" s="18">
        <v>50</v>
      </c>
      <c r="AY320" s="18">
        <v>-5</v>
      </c>
      <c r="AZ320" s="18">
        <v>525</v>
      </c>
      <c r="BA320" s="125">
        <v>4.4000000000000003E-3</v>
      </c>
      <c r="BB320" s="125">
        <v>4.1000000000000003E-3</v>
      </c>
      <c r="BC320" s="138">
        <v>2.5999999999999999E-3</v>
      </c>
      <c r="BD320" s="122"/>
      <c r="BE320" s="30" t="s">
        <v>99</v>
      </c>
    </row>
    <row r="321" spans="1:57" x14ac:dyDescent="0.4">
      <c r="A321" s="44">
        <v>3331.25</v>
      </c>
      <c r="B321" s="44">
        <v>64.91</v>
      </c>
      <c r="C321" s="20">
        <v>220.59</v>
      </c>
      <c r="D321" s="24">
        <f t="shared" si="522"/>
        <v>2526.9703698972012</v>
      </c>
      <c r="E321" s="24">
        <f t="shared" si="523"/>
        <v>-2421.4303698972012</v>
      </c>
      <c r="F321" s="24">
        <f t="shared" si="524"/>
        <v>-1896.3392388288642</v>
      </c>
      <c r="G321" s="24">
        <f t="shared" si="525"/>
        <v>-598.06651690664421</v>
      </c>
      <c r="H321" s="20">
        <f t="shared" si="526"/>
        <v>6503448.0507611716</v>
      </c>
      <c r="I321" s="20">
        <f t="shared" si="527"/>
        <v>2213123.2634830927</v>
      </c>
      <c r="J321" s="21">
        <f t="shared" si="528"/>
        <v>1988.4129519209234</v>
      </c>
      <c r="K321" s="21">
        <f t="shared" si="529"/>
        <v>197.50420604026272</v>
      </c>
      <c r="L321" s="21">
        <f t="shared" si="530"/>
        <v>1837.1098830092997</v>
      </c>
      <c r="M321" s="134"/>
      <c r="N321" s="20">
        <f t="shared" si="531"/>
        <v>9.0900000000001455</v>
      </c>
      <c r="O321" s="20">
        <f t="shared" si="532"/>
        <v>2.6179938779914945E-2</v>
      </c>
      <c r="P321" s="20">
        <f t="shared" si="533"/>
        <v>-4.0142572795867793E-3</v>
      </c>
      <c r="Q321" s="22">
        <f t="shared" si="534"/>
        <v>2.6428032453884587E-2</v>
      </c>
      <c r="R321" s="21">
        <f t="shared" si="535"/>
        <v>1.0000582074737334</v>
      </c>
      <c r="S321" s="20">
        <f t="shared" si="536"/>
        <v>3.9618543322025035</v>
      </c>
      <c r="T321" s="20">
        <f t="shared" si="537"/>
        <v>-6.2018177795431049</v>
      </c>
      <c r="U321" s="20">
        <f t="shared" si="538"/>
        <v>-5.3352092137683114</v>
      </c>
      <c r="V321" s="134"/>
      <c r="W321" s="44">
        <v>3331.25</v>
      </c>
      <c r="X321" s="44">
        <v>64.91</v>
      </c>
      <c r="Y321" s="20">
        <v>220.37100000000001</v>
      </c>
      <c r="Z321" s="20">
        <f t="shared" si="539"/>
        <v>2526.9700566351307</v>
      </c>
      <c r="AA321" s="20">
        <f t="shared" si="540"/>
        <v>-2421.4300566351308</v>
      </c>
      <c r="AB321" s="20">
        <f t="shared" si="541"/>
        <v>-1897.3345987053397</v>
      </c>
      <c r="AC321" s="20">
        <f t="shared" si="542"/>
        <v>-596.70496445812842</v>
      </c>
      <c r="AD321" s="20">
        <f t="shared" si="543"/>
        <v>6503447.0554012973</v>
      </c>
      <c r="AE321" s="20">
        <f t="shared" si="544"/>
        <v>2213124.625035543</v>
      </c>
      <c r="AF321" s="21">
        <f t="shared" si="545"/>
        <v>1988.9533413464803</v>
      </c>
      <c r="AG321" s="21">
        <f t="shared" si="546"/>
        <v>197.45817573962705</v>
      </c>
      <c r="AH321" s="21">
        <f t="shared" si="547"/>
        <v>1836.9971838677332</v>
      </c>
      <c r="AI321" s="134"/>
      <c r="AJ321" s="20">
        <f t="shared" si="548"/>
        <v>9.0900000000001455</v>
      </c>
      <c r="AK321" s="20">
        <f t="shared" si="549"/>
        <v>2.6179938779914945E-2</v>
      </c>
      <c r="AL321" s="20">
        <f t="shared" si="550"/>
        <v>2.1991148575129385E-3</v>
      </c>
      <c r="AM321" s="23">
        <f t="shared" si="551"/>
        <v>2.6254641247278165E-2</v>
      </c>
      <c r="AN321" s="44">
        <f t="shared" si="552"/>
        <v>1.0000574461420533</v>
      </c>
      <c r="AO321" s="23">
        <f t="shared" si="553"/>
        <v>3.9618513160928486</v>
      </c>
      <c r="AP321" s="23">
        <f t="shared" si="554"/>
        <v>-6.2385358596342968</v>
      </c>
      <c r="AQ321" s="23">
        <f t="shared" si="555"/>
        <v>-5.2922356568758637</v>
      </c>
      <c r="AR321" s="44">
        <f t="shared" si="556"/>
        <v>1.6543459696028808</v>
      </c>
      <c r="AS321" s="134"/>
      <c r="AT321" s="20">
        <f t="shared" si="557"/>
        <v>1.6865842269079436</v>
      </c>
      <c r="AU321" s="20">
        <f t="shared" si="558"/>
        <v>3.1326207044912735E-4</v>
      </c>
      <c r="AV321" s="20">
        <f t="shared" si="559"/>
        <v>1.6865842560002127</v>
      </c>
      <c r="AX321" s="18">
        <v>50</v>
      </c>
      <c r="AY321" s="18">
        <v>-5</v>
      </c>
      <c r="AZ321" s="18">
        <v>525</v>
      </c>
      <c r="BA321" s="125">
        <v>4.4000000000000003E-3</v>
      </c>
      <c r="BB321" s="125">
        <v>4.1000000000000003E-3</v>
      </c>
      <c r="BC321" s="138">
        <v>2.5999999999999999E-3</v>
      </c>
      <c r="BD321" s="122"/>
      <c r="BE321" s="30" t="s">
        <v>99</v>
      </c>
    </row>
    <row r="322" spans="1:57" x14ac:dyDescent="0.4">
      <c r="A322" s="44">
        <v>3340.31</v>
      </c>
      <c r="B322" s="44">
        <v>65.97</v>
      </c>
      <c r="C322" s="20">
        <v>220.74</v>
      </c>
      <c r="D322" s="24">
        <f t="shared" si="522"/>
        <v>2530.7360700469117</v>
      </c>
      <c r="E322" s="24">
        <f t="shared" si="523"/>
        <v>-2425.1960700469117</v>
      </c>
      <c r="F322" s="24">
        <f t="shared" si="524"/>
        <v>-1902.5896609513702</v>
      </c>
      <c r="G322" s="24">
        <f t="shared" si="525"/>
        <v>-603.43614870989654</v>
      </c>
      <c r="H322" s="20">
        <f t="shared" si="526"/>
        <v>6503441.8003390487</v>
      </c>
      <c r="I322" s="20">
        <f t="shared" si="527"/>
        <v>2213117.8938512895</v>
      </c>
      <c r="J322" s="21">
        <f t="shared" si="528"/>
        <v>1995.9916341329897</v>
      </c>
      <c r="K322" s="21">
        <f t="shared" si="529"/>
        <v>197.59724076705851</v>
      </c>
      <c r="L322" s="21">
        <f t="shared" si="530"/>
        <v>1845.3495169351033</v>
      </c>
      <c r="M322" s="134"/>
      <c r="N322" s="20">
        <f t="shared" si="531"/>
        <v>9.0599999999999454</v>
      </c>
      <c r="O322" s="20">
        <f t="shared" si="532"/>
        <v>1.8500490071139932E-2</v>
      </c>
      <c r="P322" s="20">
        <f t="shared" si="533"/>
        <v>2.6179938779915934E-3</v>
      </c>
      <c r="Q322" s="22">
        <f t="shared" si="534"/>
        <v>1.8653087474469032E-2</v>
      </c>
      <c r="R322" s="21">
        <f t="shared" si="535"/>
        <v>1.0000289958149016</v>
      </c>
      <c r="S322" s="20">
        <f t="shared" si="536"/>
        <v>3.7657001497105376</v>
      </c>
      <c r="T322" s="20">
        <f t="shared" si="537"/>
        <v>-6.2504221225060235</v>
      </c>
      <c r="U322" s="20">
        <f t="shared" si="538"/>
        <v>-5.3696318032523589</v>
      </c>
      <c r="V322" s="134"/>
      <c r="W322" s="44">
        <v>3340.31</v>
      </c>
      <c r="X322" s="44">
        <v>65.97</v>
      </c>
      <c r="Y322" s="20">
        <v>220.2</v>
      </c>
      <c r="Z322" s="20">
        <f t="shared" si="539"/>
        <v>2530.7357573178961</v>
      </c>
      <c r="AA322" s="20">
        <f t="shared" si="540"/>
        <v>-2425.1957573178961</v>
      </c>
      <c r="AB322" s="20">
        <f t="shared" si="541"/>
        <v>-1903.6205117214586</v>
      </c>
      <c r="AC322" s="20">
        <f t="shared" si="542"/>
        <v>-602.03300390360255</v>
      </c>
      <c r="AD322" s="20">
        <f t="shared" si="543"/>
        <v>6503440.7694882816</v>
      </c>
      <c r="AE322" s="20">
        <f t="shared" si="544"/>
        <v>2213119.2969960975</v>
      </c>
      <c r="AF322" s="21">
        <f t="shared" si="545"/>
        <v>1996.5507232314092</v>
      </c>
      <c r="AG322" s="21">
        <f t="shared" si="546"/>
        <v>197.54991487876129</v>
      </c>
      <c r="AH322" s="21">
        <f t="shared" si="547"/>
        <v>1845.2372703431324</v>
      </c>
      <c r="AI322" s="134"/>
      <c r="AJ322" s="20">
        <f t="shared" si="548"/>
        <v>9.0599999999999454</v>
      </c>
      <c r="AK322" s="20">
        <f t="shared" si="549"/>
        <v>1.8500490071139932E-2</v>
      </c>
      <c r="AL322" s="20">
        <f t="shared" si="550"/>
        <v>-2.9845130209106645E-3</v>
      </c>
      <c r="AM322" s="23">
        <f t="shared" si="551"/>
        <v>1.8698563210414187E-2</v>
      </c>
      <c r="AN322" s="44">
        <f t="shared" si="552"/>
        <v>1.0000291373742598</v>
      </c>
      <c r="AO322" s="23">
        <f t="shared" si="553"/>
        <v>3.7657006827651776</v>
      </c>
      <c r="AP322" s="23">
        <f t="shared" si="554"/>
        <v>-6.2859130161189638</v>
      </c>
      <c r="AQ322" s="23">
        <f t="shared" si="555"/>
        <v>-5.3280394454741842</v>
      </c>
      <c r="AR322" s="44">
        <f t="shared" si="556"/>
        <v>1.1700336357018353</v>
      </c>
      <c r="AS322" s="134"/>
      <c r="AT322" s="20">
        <f t="shared" si="557"/>
        <v>1.7411113279813282</v>
      </c>
      <c r="AU322" s="20">
        <f t="shared" si="558"/>
        <v>3.1272901560441824E-4</v>
      </c>
      <c r="AV322" s="20">
        <f t="shared" si="559"/>
        <v>1.7411113560666764</v>
      </c>
      <c r="AX322" s="18">
        <v>50</v>
      </c>
      <c r="AY322" s="18">
        <v>-5</v>
      </c>
      <c r="AZ322" s="18">
        <v>525</v>
      </c>
      <c r="BA322" s="125">
        <v>4.4000000000000003E-3</v>
      </c>
      <c r="BB322" s="125">
        <v>4.1000000000000003E-3</v>
      </c>
      <c r="BC322" s="138">
        <v>2.5999999999999999E-3</v>
      </c>
      <c r="BD322" s="122"/>
      <c r="BE322" s="30" t="s">
        <v>99</v>
      </c>
    </row>
    <row r="323" spans="1:57" x14ac:dyDescent="0.4">
      <c r="A323" s="44">
        <v>3349.45</v>
      </c>
      <c r="B323" s="44">
        <v>67.78</v>
      </c>
      <c r="C323" s="20">
        <v>220.63</v>
      </c>
      <c r="D323" s="24">
        <f t="shared" si="522"/>
        <v>2534.3255509424507</v>
      </c>
      <c r="E323" s="24">
        <f t="shared" si="523"/>
        <v>-2428.7855509424508</v>
      </c>
      <c r="F323" s="24">
        <f t="shared" si="524"/>
        <v>-1908.9634411542838</v>
      </c>
      <c r="G323" s="24">
        <f t="shared" si="525"/>
        <v>-608.91549027137887</v>
      </c>
      <c r="H323" s="20">
        <f t="shared" si="526"/>
        <v>6503435.4265588457</v>
      </c>
      <c r="I323" s="20">
        <f t="shared" si="527"/>
        <v>2213112.4145097281</v>
      </c>
      <c r="J323" s="21">
        <f t="shared" si="528"/>
        <v>2003.7264019710972</v>
      </c>
      <c r="K323" s="21">
        <f t="shared" si="529"/>
        <v>197.69148837645588</v>
      </c>
      <c r="L323" s="21">
        <f t="shared" si="530"/>
        <v>1853.7541687061682</v>
      </c>
      <c r="M323" s="134"/>
      <c r="N323" s="20">
        <f t="shared" si="531"/>
        <v>9.1399999999998727</v>
      </c>
      <c r="O323" s="20">
        <f t="shared" si="532"/>
        <v>3.1590459461097405E-2</v>
      </c>
      <c r="P323" s="20">
        <f t="shared" si="533"/>
        <v>-1.9198621771940006E-3</v>
      </c>
      <c r="Q323" s="22">
        <f t="shared" si="534"/>
        <v>3.1639754692216915E-2</v>
      </c>
      <c r="R323" s="21">
        <f t="shared" si="535"/>
        <v>1.000083431191839</v>
      </c>
      <c r="S323" s="20">
        <f t="shared" si="536"/>
        <v>3.5894808955392237</v>
      </c>
      <c r="T323" s="20">
        <f t="shared" si="537"/>
        <v>-6.373780202913693</v>
      </c>
      <c r="U323" s="20">
        <f t="shared" si="538"/>
        <v>-5.479341561482336</v>
      </c>
      <c r="V323" s="134"/>
      <c r="W323" s="44">
        <v>3349.45</v>
      </c>
      <c r="X323" s="44">
        <v>67.790000000000006</v>
      </c>
      <c r="Y323" s="20">
        <v>219.90100000000001</v>
      </c>
      <c r="Z323" s="20">
        <f t="shared" si="539"/>
        <v>2534.3245090056939</v>
      </c>
      <c r="AA323" s="20">
        <f t="shared" si="540"/>
        <v>-2428.784509005694</v>
      </c>
      <c r="AB323" s="20">
        <f t="shared" si="541"/>
        <v>-1910.0548679277454</v>
      </c>
      <c r="AC323" s="20">
        <f t="shared" si="542"/>
        <v>-607.44154687330126</v>
      </c>
      <c r="AD323" s="20">
        <f t="shared" si="543"/>
        <v>6503434.3351320755</v>
      </c>
      <c r="AE323" s="20">
        <f t="shared" si="544"/>
        <v>2213113.8884531278</v>
      </c>
      <c r="AF323" s="21">
        <f t="shared" si="545"/>
        <v>2004.3190443046501</v>
      </c>
      <c r="AG323" s="21">
        <f t="shared" si="546"/>
        <v>197.64186534491989</v>
      </c>
      <c r="AH323" s="21">
        <f t="shared" si="547"/>
        <v>1853.6428175673861</v>
      </c>
      <c r="AI323" s="134"/>
      <c r="AJ323" s="20">
        <f t="shared" si="548"/>
        <v>9.1399999999998727</v>
      </c>
      <c r="AK323" s="20">
        <f t="shared" si="549"/>
        <v>3.1764992386296924E-2</v>
      </c>
      <c r="AL323" s="20">
        <f t="shared" si="550"/>
        <v>-5.2185344634626644E-3</v>
      </c>
      <c r="AM323" s="23">
        <f t="shared" si="551"/>
        <v>3.2125473186420006E-2</v>
      </c>
      <c r="AN323" s="44">
        <f t="shared" si="552"/>
        <v>1.0000860127125397</v>
      </c>
      <c r="AO323" s="23">
        <f t="shared" si="553"/>
        <v>3.5887516877979961</v>
      </c>
      <c r="AP323" s="23">
        <f t="shared" si="554"/>
        <v>-6.4343562062868909</v>
      </c>
      <c r="AQ323" s="23">
        <f t="shared" si="555"/>
        <v>-5.4085429696986678</v>
      </c>
      <c r="AR323" s="44">
        <f t="shared" si="556"/>
        <v>1.9910786174635902</v>
      </c>
      <c r="AS323" s="134"/>
      <c r="AT323" s="20">
        <f t="shared" si="557"/>
        <v>1.8340451303951419</v>
      </c>
      <c r="AU323" s="20">
        <f t="shared" si="558"/>
        <v>1.0419367567919835E-3</v>
      </c>
      <c r="AV323" s="20">
        <f t="shared" si="559"/>
        <v>1.8340454263617187</v>
      </c>
      <c r="AX323" s="18">
        <v>50</v>
      </c>
      <c r="AY323" s="18">
        <v>-5</v>
      </c>
      <c r="AZ323" s="18">
        <v>525</v>
      </c>
      <c r="BA323" s="125">
        <v>4.4000000000000003E-3</v>
      </c>
      <c r="BB323" s="125">
        <v>4.1000000000000003E-3</v>
      </c>
      <c r="BC323" s="138">
        <v>2.5999999999999999E-3</v>
      </c>
      <c r="BD323" s="122"/>
      <c r="BE323" s="30" t="s">
        <v>99</v>
      </c>
    </row>
    <row r="324" spans="1:57" x14ac:dyDescent="0.4">
      <c r="A324" s="44">
        <v>3358.72</v>
      </c>
      <c r="B324" s="44">
        <v>69.489999999999995</v>
      </c>
      <c r="C324" s="20">
        <v>220.47</v>
      </c>
      <c r="D324" s="24">
        <f t="shared" si="522"/>
        <v>2537.702562359696</v>
      </c>
      <c r="E324" s="24">
        <f t="shared" si="523"/>
        <v>-2432.162562359696</v>
      </c>
      <c r="F324" s="24">
        <f t="shared" si="524"/>
        <v>-1915.5228937256959</v>
      </c>
      <c r="G324" s="24">
        <f t="shared" si="525"/>
        <v>-614.52760654062524</v>
      </c>
      <c r="H324" s="20">
        <f t="shared" si="526"/>
        <v>6503428.8671062747</v>
      </c>
      <c r="I324" s="20">
        <f t="shared" si="527"/>
        <v>2213106.8023934588</v>
      </c>
      <c r="J324" s="21">
        <f t="shared" si="528"/>
        <v>2011.6839054851071</v>
      </c>
      <c r="K324" s="21">
        <f t="shared" si="529"/>
        <v>197.78699653303732</v>
      </c>
      <c r="L324" s="21">
        <f t="shared" si="530"/>
        <v>1862.3863997003928</v>
      </c>
      <c r="M324" s="134"/>
      <c r="N324" s="20">
        <f t="shared" si="531"/>
        <v>9.2699999999999818</v>
      </c>
      <c r="O324" s="20">
        <f t="shared" si="532"/>
        <v>2.9845130209102927E-2</v>
      </c>
      <c r="P324" s="20">
        <f t="shared" si="533"/>
        <v>-2.7925268031908676E-3</v>
      </c>
      <c r="Q324" s="22">
        <f t="shared" si="534"/>
        <v>2.9958209056208052E-2</v>
      </c>
      <c r="R324" s="21">
        <f t="shared" si="535"/>
        <v>1.0000747979038977</v>
      </c>
      <c r="S324" s="20">
        <f t="shared" si="536"/>
        <v>3.3770114172454009</v>
      </c>
      <c r="T324" s="20">
        <f t="shared" si="537"/>
        <v>-6.5594525714120193</v>
      </c>
      <c r="U324" s="20">
        <f t="shared" si="538"/>
        <v>-5.6121162692463207</v>
      </c>
      <c r="V324" s="134"/>
      <c r="W324" s="44">
        <v>3358.72</v>
      </c>
      <c r="X324" s="44">
        <v>69.489999999999995</v>
      </c>
      <c r="Y324" s="20">
        <v>219.93</v>
      </c>
      <c r="Z324" s="20">
        <f t="shared" si="539"/>
        <v>2537.7007666913937</v>
      </c>
      <c r="AA324" s="20">
        <f t="shared" si="540"/>
        <v>-2432.1607666913937</v>
      </c>
      <c r="AB324" s="20">
        <f t="shared" si="541"/>
        <v>-1916.6762444559261</v>
      </c>
      <c r="AC324" s="20">
        <f t="shared" si="542"/>
        <v>-612.98093775082805</v>
      </c>
      <c r="AD324" s="20">
        <f t="shared" si="543"/>
        <v>6503427.7137555471</v>
      </c>
      <c r="AE324" s="20">
        <f t="shared" si="544"/>
        <v>2213108.3490622505</v>
      </c>
      <c r="AF324" s="21">
        <f t="shared" si="545"/>
        <v>2012.3104770654945</v>
      </c>
      <c r="AG324" s="21">
        <f t="shared" si="546"/>
        <v>197.73503223929484</v>
      </c>
      <c r="AH324" s="21">
        <f t="shared" si="547"/>
        <v>1862.2757380838825</v>
      </c>
      <c r="AI324" s="134"/>
      <c r="AJ324" s="20">
        <f t="shared" si="548"/>
        <v>9.2699999999999818</v>
      </c>
      <c r="AK324" s="20">
        <f t="shared" si="549"/>
        <v>2.9670597283903404E-2</v>
      </c>
      <c r="AL324" s="20">
        <f t="shared" si="550"/>
        <v>5.0614548307829205E-4</v>
      </c>
      <c r="AM324" s="23">
        <f t="shared" si="551"/>
        <v>2.9674341055927256E-2</v>
      </c>
      <c r="AN324" s="44">
        <f t="shared" si="552"/>
        <v>1.0000733870053127</v>
      </c>
      <c r="AO324" s="23">
        <f t="shared" si="553"/>
        <v>3.3762576856998625</v>
      </c>
      <c r="AP324" s="23">
        <f t="shared" si="554"/>
        <v>-6.6213765281805861</v>
      </c>
      <c r="AQ324" s="23">
        <f t="shared" si="555"/>
        <v>-5.539390877526734</v>
      </c>
      <c r="AR324" s="44">
        <f t="shared" si="556"/>
        <v>1.8337102164412356</v>
      </c>
      <c r="AS324" s="134"/>
      <c r="AT324" s="20">
        <f t="shared" si="557"/>
        <v>1.9293528065340511</v>
      </c>
      <c r="AU324" s="20">
        <f t="shared" si="558"/>
        <v>1.795668302293052E-3</v>
      </c>
      <c r="AV324" s="20">
        <f t="shared" si="559"/>
        <v>1.9293536421572564</v>
      </c>
      <c r="AX324" s="18">
        <v>50</v>
      </c>
      <c r="AY324" s="18">
        <v>-5</v>
      </c>
      <c r="AZ324" s="18">
        <v>525</v>
      </c>
      <c r="BA324" s="125">
        <v>4.4000000000000003E-3</v>
      </c>
      <c r="BB324" s="125">
        <v>4.1000000000000003E-3</v>
      </c>
      <c r="BC324" s="138">
        <v>2.5999999999999999E-3</v>
      </c>
      <c r="BD324" s="122"/>
      <c r="BE324" s="30" t="s">
        <v>99</v>
      </c>
    </row>
    <row r="325" spans="1:57" x14ac:dyDescent="0.4">
      <c r="A325" s="44">
        <v>3377.11</v>
      </c>
      <c r="B325" s="44">
        <v>72.989999999999995</v>
      </c>
      <c r="C325" s="20">
        <v>220.49</v>
      </c>
      <c r="D325" s="24">
        <f t="shared" si="522"/>
        <v>2543.6159538897587</v>
      </c>
      <c r="E325" s="24">
        <f t="shared" si="523"/>
        <v>-2438.0759538897587</v>
      </c>
      <c r="F325" s="24">
        <f t="shared" si="524"/>
        <v>-1928.7657196975767</v>
      </c>
      <c r="G325" s="24">
        <f t="shared" si="525"/>
        <v>-625.83009765788688</v>
      </c>
      <c r="H325" s="20">
        <f t="shared" si="526"/>
        <v>6503415.6242803028</v>
      </c>
      <c r="I325" s="20">
        <f t="shared" si="527"/>
        <v>2213095.4999023415</v>
      </c>
      <c r="J325" s="21">
        <f t="shared" si="528"/>
        <v>2027.7575083364854</v>
      </c>
      <c r="K325" s="21">
        <f t="shared" si="529"/>
        <v>197.97678528263876</v>
      </c>
      <c r="L325" s="21">
        <f t="shared" si="530"/>
        <v>1879.7960941961117</v>
      </c>
      <c r="M325" s="134"/>
      <c r="N325" s="20">
        <f t="shared" si="531"/>
        <v>18.390000000000327</v>
      </c>
      <c r="O325" s="20">
        <f t="shared" si="532"/>
        <v>6.1086523819801536E-2</v>
      </c>
      <c r="P325" s="20">
        <f t="shared" si="533"/>
        <v>3.490658503990445E-4</v>
      </c>
      <c r="Q325" s="22">
        <f t="shared" si="534"/>
        <v>6.1087417616380701E-2</v>
      </c>
      <c r="R325" s="21">
        <f t="shared" si="535"/>
        <v>1.0003110888045921</v>
      </c>
      <c r="S325" s="20">
        <f t="shared" si="536"/>
        <v>5.9133915300624924</v>
      </c>
      <c r="T325" s="20">
        <f t="shared" si="537"/>
        <v>-13.242825971880896</v>
      </c>
      <c r="U325" s="20">
        <f t="shared" si="538"/>
        <v>-11.302491117261638</v>
      </c>
      <c r="V325" s="134"/>
      <c r="W325" s="44">
        <v>3377.11</v>
      </c>
      <c r="X325" s="44">
        <v>72.989999999999995</v>
      </c>
      <c r="Y325" s="20">
        <v>219.8</v>
      </c>
      <c r="Z325" s="20">
        <f t="shared" si="539"/>
        <v>2543.6141604421359</v>
      </c>
      <c r="AA325" s="20">
        <f t="shared" si="540"/>
        <v>-2438.074160442136</v>
      </c>
      <c r="AB325" s="20">
        <f t="shared" si="541"/>
        <v>-1930.0397718346987</v>
      </c>
      <c r="AC325" s="20">
        <f t="shared" si="542"/>
        <v>-624.14045064319521</v>
      </c>
      <c r="AD325" s="20">
        <f t="shared" si="543"/>
        <v>6503414.3502281681</v>
      </c>
      <c r="AE325" s="20">
        <f t="shared" si="544"/>
        <v>2213097.1895493581</v>
      </c>
      <c r="AF325" s="21">
        <f t="shared" si="545"/>
        <v>2028.4488711803476</v>
      </c>
      <c r="AG325" s="21">
        <f t="shared" si="546"/>
        <v>197.92028249950334</v>
      </c>
      <c r="AH325" s="21">
        <f t="shared" si="547"/>
        <v>1879.6859905902099</v>
      </c>
      <c r="AI325" s="134"/>
      <c r="AJ325" s="20">
        <f t="shared" si="548"/>
        <v>18.390000000000327</v>
      </c>
      <c r="AK325" s="20">
        <f t="shared" si="549"/>
        <v>6.1086523819801536E-2</v>
      </c>
      <c r="AL325" s="20">
        <f t="shared" si="550"/>
        <v>-2.2689280275925493E-3</v>
      </c>
      <c r="AM325" s="23">
        <f t="shared" si="551"/>
        <v>6.1124275334577538E-2</v>
      </c>
      <c r="AN325" s="44">
        <f t="shared" si="552"/>
        <v>1.0003114644554167</v>
      </c>
      <c r="AO325" s="23">
        <f t="shared" si="553"/>
        <v>5.9133937507420686</v>
      </c>
      <c r="AP325" s="23">
        <f t="shared" si="554"/>
        <v>-13.363527378772579</v>
      </c>
      <c r="AQ325" s="23">
        <f t="shared" si="555"/>
        <v>-11.159512892367161</v>
      </c>
      <c r="AR325" s="44">
        <f t="shared" si="556"/>
        <v>1.5102369272394029</v>
      </c>
      <c r="AS325" s="134"/>
      <c r="AT325" s="20">
        <f t="shared" si="557"/>
        <v>2.1161559211488825</v>
      </c>
      <c r="AU325" s="20">
        <f t="shared" si="558"/>
        <v>1.793447622731037E-3</v>
      </c>
      <c r="AV325" s="20">
        <f t="shared" si="559"/>
        <v>2.1161566811244978</v>
      </c>
      <c r="AX325" s="18">
        <v>50</v>
      </c>
      <c r="AY325" s="18">
        <v>-5</v>
      </c>
      <c r="AZ325" s="18">
        <v>525</v>
      </c>
      <c r="BA325" s="125">
        <v>4.4000000000000003E-3</v>
      </c>
      <c r="BB325" s="125">
        <v>4.1000000000000003E-3</v>
      </c>
      <c r="BC325" s="138">
        <v>2.5999999999999999E-3</v>
      </c>
      <c r="BD325" s="122"/>
      <c r="BE325" s="30" t="s">
        <v>99</v>
      </c>
    </row>
    <row r="326" spans="1:57" x14ac:dyDescent="0.4">
      <c r="A326" s="44">
        <v>3395.49</v>
      </c>
      <c r="B326" s="44">
        <v>76.02</v>
      </c>
      <c r="C326" s="20">
        <v>220.89</v>
      </c>
      <c r="D326" s="24">
        <f t="shared" si="522"/>
        <v>2548.5256959548437</v>
      </c>
      <c r="E326" s="24">
        <f t="shared" si="523"/>
        <v>-2442.9856959548438</v>
      </c>
      <c r="F326" s="24">
        <f t="shared" si="524"/>
        <v>-1942.1938859762315</v>
      </c>
      <c r="G326" s="24">
        <f t="shared" si="525"/>
        <v>-637.37666361059212</v>
      </c>
      <c r="H326" s="20">
        <f t="shared" si="526"/>
        <v>6503402.1961140241</v>
      </c>
      <c r="I326" s="20">
        <f t="shared" si="527"/>
        <v>2213083.9533363888</v>
      </c>
      <c r="J326" s="21">
        <f t="shared" si="528"/>
        <v>2044.1052081629323</v>
      </c>
      <c r="K326" s="21">
        <f t="shared" si="529"/>
        <v>198.16846785236942</v>
      </c>
      <c r="L326" s="21">
        <f t="shared" si="530"/>
        <v>1897.5046558839799</v>
      </c>
      <c r="M326" s="134"/>
      <c r="N326" s="20">
        <f t="shared" si="531"/>
        <v>18.379999999999654</v>
      </c>
      <c r="O326" s="20">
        <f t="shared" si="532"/>
        <v>5.2883476335428205E-2</v>
      </c>
      <c r="P326" s="20">
        <f t="shared" si="533"/>
        <v>6.9813170079769211E-3</v>
      </c>
      <c r="Q326" s="22">
        <f t="shared" si="534"/>
        <v>5.3309561113217718E-2</v>
      </c>
      <c r="R326" s="21">
        <f t="shared" si="535"/>
        <v>1.000236893098605</v>
      </c>
      <c r="S326" s="20">
        <f t="shared" si="536"/>
        <v>4.909742065084985</v>
      </c>
      <c r="T326" s="20">
        <f t="shared" si="537"/>
        <v>-13.428166278654734</v>
      </c>
      <c r="U326" s="20">
        <f t="shared" si="538"/>
        <v>-11.546565952705189</v>
      </c>
      <c r="V326" s="134"/>
      <c r="W326" s="44">
        <v>3395.49</v>
      </c>
      <c r="X326" s="44">
        <v>76.02</v>
      </c>
      <c r="Y326" s="20">
        <v>219.92</v>
      </c>
      <c r="Z326" s="20">
        <f t="shared" si="539"/>
        <v>2548.5238856551568</v>
      </c>
      <c r="AA326" s="20">
        <f t="shared" si="540"/>
        <v>-2442.9838856551569</v>
      </c>
      <c r="AB326" s="20">
        <f t="shared" si="541"/>
        <v>-1943.6340216350902</v>
      </c>
      <c r="AC326" s="20">
        <f t="shared" si="542"/>
        <v>-635.49106876256394</v>
      </c>
      <c r="AD326" s="20">
        <f t="shared" si="543"/>
        <v>6503400.7559783673</v>
      </c>
      <c r="AE326" s="20">
        <f t="shared" si="544"/>
        <v>2213085.8389312387</v>
      </c>
      <c r="AF326" s="21">
        <f t="shared" si="545"/>
        <v>2044.886820470605</v>
      </c>
      <c r="AG326" s="21">
        <f t="shared" si="546"/>
        <v>198.10568730101039</v>
      </c>
      <c r="AH326" s="21">
        <f t="shared" si="547"/>
        <v>1897.3958267975852</v>
      </c>
      <c r="AI326" s="134"/>
      <c r="AJ326" s="20">
        <f t="shared" si="548"/>
        <v>18.379999999999654</v>
      </c>
      <c r="AK326" s="20">
        <f t="shared" si="549"/>
        <v>5.2883476335428205E-2</v>
      </c>
      <c r="AL326" s="20">
        <f t="shared" si="550"/>
        <v>2.0943951023927789E-3</v>
      </c>
      <c r="AM326" s="23">
        <f t="shared" si="551"/>
        <v>5.2921964454317516E-2</v>
      </c>
      <c r="AN326" s="44">
        <f t="shared" si="552"/>
        <v>1.0002334599129459</v>
      </c>
      <c r="AO326" s="23">
        <f t="shared" si="553"/>
        <v>4.9097252130210745</v>
      </c>
      <c r="AP326" s="23">
        <f t="shared" si="554"/>
        <v>-13.594249800391525</v>
      </c>
      <c r="AQ326" s="23">
        <f t="shared" si="555"/>
        <v>-11.350618119368701</v>
      </c>
      <c r="AR326" s="44">
        <f t="shared" si="556"/>
        <v>1.636085003383817</v>
      </c>
      <c r="AS326" s="134"/>
      <c r="AT326" s="20">
        <f t="shared" si="557"/>
        <v>2.3726480245223445</v>
      </c>
      <c r="AU326" s="20">
        <f t="shared" si="558"/>
        <v>1.810299686894723E-3</v>
      </c>
      <c r="AV326" s="20">
        <f t="shared" si="559"/>
        <v>2.3726487151398414</v>
      </c>
      <c r="AX326" s="18">
        <v>50</v>
      </c>
      <c r="AY326" s="18">
        <v>-5</v>
      </c>
      <c r="AZ326" s="18">
        <v>525</v>
      </c>
      <c r="BA326" s="125">
        <v>4.4000000000000003E-3</v>
      </c>
      <c r="BB326" s="125">
        <v>4.1000000000000003E-3</v>
      </c>
      <c r="BC326" s="138">
        <v>2.5999999999999999E-3</v>
      </c>
      <c r="BD326" s="122"/>
      <c r="BE326" s="30" t="s">
        <v>99</v>
      </c>
    </row>
    <row r="327" spans="1:57" x14ac:dyDescent="0.4">
      <c r="A327" s="128">
        <v>3413.74</v>
      </c>
      <c r="B327" s="128">
        <v>79.7</v>
      </c>
      <c r="C327" s="129">
        <v>220.16</v>
      </c>
      <c r="D327" s="130">
        <f t="shared" si="522"/>
        <v>2552.3630815940123</v>
      </c>
      <c r="E327" s="130">
        <f t="shared" si="523"/>
        <v>-2446.8230815940124</v>
      </c>
      <c r="F327" s="130">
        <f t="shared" si="524"/>
        <v>-1955.7539718446521</v>
      </c>
      <c r="G327" s="130">
        <f t="shared" si="525"/>
        <v>-648.96727437444326</v>
      </c>
      <c r="H327" s="129">
        <f t="shared" si="526"/>
        <v>6503388.6360281557</v>
      </c>
      <c r="I327" s="129">
        <f t="shared" si="527"/>
        <v>2213072.3627256248</v>
      </c>
      <c r="J327" s="131">
        <f t="shared" si="528"/>
        <v>2060.6145009669144</v>
      </c>
      <c r="K327" s="131">
        <f t="shared" si="529"/>
        <v>198.35711386123288</v>
      </c>
      <c r="L327" s="131">
        <f t="shared" si="530"/>
        <v>1915.3425852994026</v>
      </c>
      <c r="M327" s="25"/>
      <c r="N327" s="129">
        <f t="shared" si="531"/>
        <v>18.25</v>
      </c>
      <c r="O327" s="129">
        <f t="shared" si="532"/>
        <v>6.4228116473391453E-2</v>
      </c>
      <c r="P327" s="129">
        <f t="shared" si="533"/>
        <v>-1.2740903539558427E-2</v>
      </c>
      <c r="Q327" s="132">
        <f t="shared" si="534"/>
        <v>6.5424318129715164E-2</v>
      </c>
      <c r="R327" s="131">
        <f t="shared" si="535"/>
        <v>1.0003568478607405</v>
      </c>
      <c r="S327" s="129">
        <f t="shared" si="536"/>
        <v>3.8373856391685104</v>
      </c>
      <c r="T327" s="129">
        <f t="shared" si="537"/>
        <v>-13.560085868420577</v>
      </c>
      <c r="U327" s="129">
        <f t="shared" si="538"/>
        <v>-11.590610763851132</v>
      </c>
      <c r="V327" s="25"/>
      <c r="W327" s="128">
        <v>3413.74</v>
      </c>
      <c r="X327" s="128">
        <v>79.7</v>
      </c>
      <c r="Y327" s="129">
        <v>220.71299999999999</v>
      </c>
      <c r="Z327" s="129">
        <f t="shared" si="539"/>
        <v>2552.3612802284465</v>
      </c>
      <c r="AA327" s="129">
        <f t="shared" si="540"/>
        <v>-2446.8212802284465</v>
      </c>
      <c r="AB327" s="129">
        <f t="shared" si="541"/>
        <v>-1957.2351178938618</v>
      </c>
      <c r="AC327" s="129">
        <f t="shared" si="542"/>
        <v>-647.0334915503646</v>
      </c>
      <c r="AD327" s="129">
        <f t="shared" si="543"/>
        <v>6503387.1548821088</v>
      </c>
      <c r="AE327" s="129">
        <f t="shared" si="544"/>
        <v>2213074.296508451</v>
      </c>
      <c r="AF327" s="131">
        <f t="shared" si="545"/>
        <v>2061.4125365643954</v>
      </c>
      <c r="AG327" s="131">
        <f t="shared" si="546"/>
        <v>198.29313533783986</v>
      </c>
      <c r="AH327" s="131">
        <f t="shared" si="547"/>
        <v>1915.2341973607054</v>
      </c>
      <c r="AI327" s="25"/>
      <c r="AJ327" s="129">
        <f t="shared" si="548"/>
        <v>18.25</v>
      </c>
      <c r="AK327" s="129">
        <f t="shared" si="549"/>
        <v>6.4228116473391453E-2</v>
      </c>
      <c r="AL327" s="129">
        <f t="shared" si="550"/>
        <v>1.3840460968315144E-2</v>
      </c>
      <c r="AM327" s="133">
        <f t="shared" si="551"/>
        <v>6.5637379008274044E-2</v>
      </c>
      <c r="AN327" s="128">
        <f t="shared" si="552"/>
        <v>1.0003591768706497</v>
      </c>
      <c r="AO327" s="133">
        <f t="shared" si="553"/>
        <v>3.8373945732895671</v>
      </c>
      <c r="AP327" s="133">
        <f t="shared" si="554"/>
        <v>-13.60109625877147</v>
      </c>
      <c r="AQ327" s="133">
        <f t="shared" si="555"/>
        <v>-11.542422787800627</v>
      </c>
      <c r="AR327" s="128">
        <f t="shared" si="556"/>
        <v>1.2789458420131963</v>
      </c>
      <c r="AS327" s="25"/>
      <c r="AT327" s="129">
        <f t="shared" si="557"/>
        <v>2.4358385888731089</v>
      </c>
      <c r="AU327" s="129">
        <f t="shared" si="558"/>
        <v>1.8013655658251082E-3</v>
      </c>
      <c r="AV327" s="129">
        <f t="shared" si="559"/>
        <v>2.4358392549512047</v>
      </c>
      <c r="AX327" s="18"/>
      <c r="AY327" s="18"/>
      <c r="AZ327" s="18"/>
      <c r="BA327" s="125"/>
      <c r="BB327" s="125"/>
      <c r="BC327" s="138"/>
      <c r="BD327" s="122" t="s">
        <v>105</v>
      </c>
      <c r="BE327" s="30" t="s">
        <v>99</v>
      </c>
    </row>
    <row r="328" spans="1:57" x14ac:dyDescent="0.4">
      <c r="A328" s="44">
        <v>3432.43</v>
      </c>
      <c r="B328" s="44">
        <v>81.94</v>
      </c>
      <c r="C328" s="20">
        <v>219.39</v>
      </c>
      <c r="D328" s="24">
        <f t="shared" ref="D328:D336" si="560">S328+D327</f>
        <v>2555.3446745380043</v>
      </c>
      <c r="E328" s="24">
        <f t="shared" ref="E328:E336" si="561">$BJ$3-D328</f>
        <v>-2449.8046745380043</v>
      </c>
      <c r="F328" s="24">
        <f t="shared" ref="F328:F336" si="562">T328+F327</f>
        <v>-1969.9336655315351</v>
      </c>
      <c r="G328" s="24">
        <f t="shared" ref="G328:G336" si="563">U328+G327</f>
        <v>-660.7703620100184</v>
      </c>
      <c r="H328" s="20">
        <f t="shared" ref="H328:H336" si="564">H327+T328</f>
        <v>6503374.4563344689</v>
      </c>
      <c r="I328" s="20">
        <f t="shared" ref="I328:I336" si="565">I327+U328</f>
        <v>2213060.5596379894</v>
      </c>
      <c r="J328" s="21">
        <f t="shared" ref="J328:J336" si="566">SQRT(F328^2+G328^2)</f>
        <v>2077.8007887921694</v>
      </c>
      <c r="K328" s="21">
        <f t="shared" ref="K328:K336" si="567">IF(J328=0,0,IF(F328&lt;0,ATAN(G328/F328)*180/PI()+180,ATAN(G328/F328)*180/PI()))</f>
        <v>198.54288055035764</v>
      </c>
      <c r="L328" s="21">
        <f t="shared" ref="L328:L336" si="568">COS((K328-$BL$3)*PI()/180)*J328</f>
        <v>1933.7917393415607</v>
      </c>
      <c r="M328" s="134"/>
      <c r="N328" s="20">
        <f t="shared" ref="N328:N336" si="569">A328-A327</f>
        <v>18.690000000000055</v>
      </c>
      <c r="O328" s="20">
        <f t="shared" ref="O328:O336" si="570">RADIANS(B328-B327)</f>
        <v>3.9095375244672895E-2</v>
      </c>
      <c r="P328" s="20">
        <f t="shared" ref="P328:P336" si="571">RADIANS(C328-C327)</f>
        <v>-1.3439035240356516E-2</v>
      </c>
      <c r="Q328" s="22">
        <f t="shared" ref="Q328:Q336" si="572">ACOS(COS(O328)-SIN(RADIANS(B327))*SIN(RADIANS(B328))*(1-COS(P328)))</f>
        <v>4.1284803221162347E-2</v>
      </c>
      <c r="R328" s="21">
        <f t="shared" ref="R328:R336" si="573">2/Q328*TAN(Q328/2)</f>
        <v>1.0001420604614153</v>
      </c>
      <c r="S328" s="20">
        <f t="shared" ref="S328:S336" si="574">(N328/2)*(COS(RADIANS(B327))+COS(RADIANS(B328)))*R328</f>
        <v>2.9815929439919708</v>
      </c>
      <c r="T328" s="20">
        <f t="shared" ref="T328:T336" si="575">(N328/2)*(SIN(RADIANS(B327))*COS(RADIANS(C327))+SIN(RADIANS(B328))*COS(RADIANS(C328)))*R328</f>
        <v>-14.17969368688299</v>
      </c>
      <c r="U328" s="20">
        <f t="shared" ref="U328:U336" si="576">(N328/2)*(SIN(RADIANS(B327))*SIN(RADIANS(C327))+SIN(RADIANS(B328))*SIN(RADIANS(C328)))*R328</f>
        <v>-11.803087635575165</v>
      </c>
      <c r="V328" s="134"/>
      <c r="W328" s="44">
        <v>3432.43</v>
      </c>
      <c r="X328" s="44">
        <v>81.94</v>
      </c>
      <c r="Y328" s="20">
        <v>219.02199999999999</v>
      </c>
      <c r="Z328" s="20">
        <f t="shared" ref="Z328:Z336" si="577">AO328+Z327</f>
        <v>2555.3430403782299</v>
      </c>
      <c r="AA328" s="20">
        <f t="shared" ref="AA328:AA336" si="578">$BJ$3-Z328</f>
        <v>-2449.80304037823</v>
      </c>
      <c r="AB328" s="20">
        <f t="shared" ref="AB328:AB336" si="579">AP328+AB327</f>
        <v>-1971.3956101063893</v>
      </c>
      <c r="AC328" s="20">
        <f t="shared" ref="AC328:AC336" si="580">AQ328+AC327</f>
        <v>-658.85873879668964</v>
      </c>
      <c r="AD328" s="20">
        <f t="shared" ref="AD328:AD336" si="581">AD327+AP328</f>
        <v>6503372.9943898963</v>
      </c>
      <c r="AE328" s="20">
        <f t="shared" ref="AE328:AE336" si="582">AE327+AQ328</f>
        <v>2213062.4712612047</v>
      </c>
      <c r="AF328" s="21">
        <f t="shared" ref="AF328:AF336" si="583">SQRT(AB328^2+AC328^2)</f>
        <v>2078.5801618497921</v>
      </c>
      <c r="AG328" s="21">
        <f t="shared" ref="AG328:AG336" si="584">IF(AF328=0,0,IF(AB328&lt;0,ATAN(AC328/AB328)*180/PI()+180,ATAN(AC328/AB328)*180/PI()))</f>
        <v>198.48010700884819</v>
      </c>
      <c r="AH328" s="21">
        <f t="shared" ref="AH328:AH336" si="585">COS((AG328-$BL$3)*PI()/180)*AF328</f>
        <v>1933.6828861433592</v>
      </c>
      <c r="AI328" s="134"/>
      <c r="AJ328" s="20">
        <f t="shared" ref="AJ328:AJ336" si="586">W328-W327</f>
        <v>18.690000000000055</v>
      </c>
      <c r="AK328" s="20">
        <f t="shared" ref="AK328:AK336" si="587">RADIANS(X328-X327)</f>
        <v>3.9095375244672895E-2</v>
      </c>
      <c r="AL328" s="20">
        <f t="shared" ref="AL328:AL336" si="588">RADIANS(Y328-Y327)</f>
        <v>-2.9513517651224157E-2</v>
      </c>
      <c r="AM328" s="23">
        <f t="shared" ref="AM328:AM336" si="589">ACOS(COS(AK328)-SIN(RADIANS(X327))*SIN(RADIANS(X328))*(1-COS(AL328)))</f>
        <v>4.8756620867733913E-2</v>
      </c>
      <c r="AN328" s="44">
        <f t="shared" ref="AN328:AN336" si="590">2/AM328*TAN(AM328/2)</f>
        <v>1.0001981477771864</v>
      </c>
      <c r="AO328" s="23">
        <f t="shared" ref="AO328:AO336" si="591">(AJ328/2)*(COS(RADIANS(X327))+COS(RADIANS(X328)))*AN328</f>
        <v>2.9817601497835895</v>
      </c>
      <c r="AP328" s="23">
        <f t="shared" ref="AP328:AP336" si="592">(AJ328/2)*(SIN(RADIANS(X327))*COS(RADIANS(Y327))+SIN(RADIANS(X328))*COS(RADIANS(Y328)))*AN328</f>
        <v>-14.160492212527448</v>
      </c>
      <c r="AQ328" s="23">
        <f t="shared" ref="AQ328:AQ336" si="593">(AJ328/2)*(SIN(RADIANS(X327))*SIN(RADIANS(Y327))+SIN(RADIANS(X328))*SIN(RADIANS(Y328)))*AN328</f>
        <v>-11.825247246325034</v>
      </c>
      <c r="AR328" s="44">
        <f t="shared" ref="AR328:AR336" si="594">(10/AJ328)*2*(ASIN((SQRT((SIN((X327-X328)/2)^2+SIN(((Y327-Y328)/2)^2)*SIN(X327)*SIN(X328))))))</f>
        <v>1.0107636402514337</v>
      </c>
      <c r="AS328" s="134"/>
      <c r="AT328" s="20">
        <f t="shared" ref="AT328:AT336" si="595">SQRT((I328-AE328)^2+(H328-AD328)^2)</f>
        <v>2.4065712644174586</v>
      </c>
      <c r="AU328" s="20">
        <f t="shared" ref="AU328:AU336" si="596">D328-Z328</f>
        <v>1.6341597743121383E-3</v>
      </c>
      <c r="AV328" s="20">
        <f t="shared" ref="AV328:AV336" si="597">SQRT((I328-AE328)^2+(H328-AD328)^2+(D328-Z328)^2)</f>
        <v>2.4065718192478722</v>
      </c>
      <c r="AX328" s="18">
        <v>40</v>
      </c>
      <c r="AY328" s="18">
        <v>15</v>
      </c>
      <c r="AZ328" s="18">
        <v>480</v>
      </c>
      <c r="BA328" s="125">
        <v>3.7000000000000002E-3</v>
      </c>
      <c r="BB328" s="125">
        <v>3.2000000000000002E-3</v>
      </c>
      <c r="BC328" s="138">
        <v>4.1000000000000003E-3</v>
      </c>
      <c r="BD328" s="122"/>
      <c r="BE328" s="30" t="s">
        <v>99</v>
      </c>
    </row>
    <row r="329" spans="1:57" x14ac:dyDescent="0.4">
      <c r="A329" s="44">
        <v>3441.52</v>
      </c>
      <c r="B329" s="44">
        <v>83.15</v>
      </c>
      <c r="C329" s="20">
        <v>219.91</v>
      </c>
      <c r="D329" s="24">
        <f t="shared" si="560"/>
        <v>2556.5240651107551</v>
      </c>
      <c r="E329" s="24">
        <f t="shared" si="561"/>
        <v>-2450.9840651107552</v>
      </c>
      <c r="F329" s="24">
        <f t="shared" si="562"/>
        <v>-1976.8732209619695</v>
      </c>
      <c r="G329" s="24">
        <f t="shared" si="563"/>
        <v>-666.52154274361658</v>
      </c>
      <c r="H329" s="20">
        <f t="shared" si="564"/>
        <v>6503367.5167790381</v>
      </c>
      <c r="I329" s="20">
        <f t="shared" si="565"/>
        <v>2213054.8084572558</v>
      </c>
      <c r="J329" s="21">
        <f t="shared" si="566"/>
        <v>2086.2115661403764</v>
      </c>
      <c r="K329" s="21">
        <f t="shared" si="567"/>
        <v>198.63202157005662</v>
      </c>
      <c r="L329" s="21">
        <f t="shared" si="568"/>
        <v>1942.8045349333863</v>
      </c>
      <c r="M329" s="134"/>
      <c r="N329" s="20">
        <f t="shared" si="569"/>
        <v>9.0900000000001455</v>
      </c>
      <c r="O329" s="20">
        <f t="shared" si="570"/>
        <v>2.1118483949131527E-2</v>
      </c>
      <c r="P329" s="20">
        <f t="shared" si="571"/>
        <v>9.0757121103706914E-3</v>
      </c>
      <c r="Q329" s="22">
        <f t="shared" si="572"/>
        <v>2.2955807874698753E-2</v>
      </c>
      <c r="R329" s="21">
        <f t="shared" si="573"/>
        <v>1.0000439164071921</v>
      </c>
      <c r="S329" s="20">
        <f t="shared" si="574"/>
        <v>1.1793905727511103</v>
      </c>
      <c r="T329" s="20">
        <f t="shared" si="575"/>
        <v>-6.9395554304344182</v>
      </c>
      <c r="U329" s="20">
        <f t="shared" si="576"/>
        <v>-5.7511807335982263</v>
      </c>
      <c r="V329" s="134"/>
      <c r="W329" s="44">
        <v>3441.52</v>
      </c>
      <c r="X329" s="44">
        <v>83.15</v>
      </c>
      <c r="Y329" s="20">
        <v>219.203</v>
      </c>
      <c r="Z329" s="20">
        <f t="shared" si="577"/>
        <v>2556.5224239560712</v>
      </c>
      <c r="AA329" s="20">
        <f t="shared" si="578"/>
        <v>-2450.9824239560712</v>
      </c>
      <c r="AB329" s="20">
        <f t="shared" si="579"/>
        <v>-1978.3888570905744</v>
      </c>
      <c r="AC329" s="20">
        <f t="shared" si="580"/>
        <v>-664.54455558417419</v>
      </c>
      <c r="AD329" s="20">
        <f t="shared" si="581"/>
        <v>6503366.0011429125</v>
      </c>
      <c r="AE329" s="20">
        <f t="shared" si="582"/>
        <v>2213056.785444417</v>
      </c>
      <c r="AF329" s="21">
        <f t="shared" si="583"/>
        <v>2087.0174738647297</v>
      </c>
      <c r="AG329" s="21">
        <f t="shared" si="584"/>
        <v>198.56729729739357</v>
      </c>
      <c r="AH329" s="21">
        <f t="shared" si="585"/>
        <v>1942.6947967168956</v>
      </c>
      <c r="AI329" s="134"/>
      <c r="AJ329" s="20">
        <f t="shared" si="586"/>
        <v>9.0900000000001455</v>
      </c>
      <c r="AK329" s="20">
        <f t="shared" si="587"/>
        <v>2.1118483949131527E-2</v>
      </c>
      <c r="AL329" s="20">
        <f t="shared" si="588"/>
        <v>3.1590459461099387E-3</v>
      </c>
      <c r="AM329" s="23">
        <f t="shared" si="589"/>
        <v>2.1349509406755729E-2</v>
      </c>
      <c r="AN329" s="44">
        <f t="shared" si="590"/>
        <v>1.0000379851940311</v>
      </c>
      <c r="AO329" s="23">
        <f t="shared" si="591"/>
        <v>1.1793835778414143</v>
      </c>
      <c r="AP329" s="23">
        <f t="shared" si="592"/>
        <v>-6.9932469841850402</v>
      </c>
      <c r="AQ329" s="23">
        <f t="shared" si="593"/>
        <v>-5.6858167874845034</v>
      </c>
      <c r="AR329" s="44">
        <f t="shared" si="594"/>
        <v>1.3360285103869827</v>
      </c>
      <c r="AS329" s="134"/>
      <c r="AT329" s="20">
        <f t="shared" si="595"/>
        <v>2.4911104152049566</v>
      </c>
      <c r="AU329" s="20">
        <f t="shared" si="596"/>
        <v>1.641154683966306E-3</v>
      </c>
      <c r="AV329" s="20">
        <f t="shared" si="597"/>
        <v>2.4911109558049214</v>
      </c>
      <c r="AX329" s="18">
        <v>40</v>
      </c>
      <c r="AY329" s="18">
        <v>15</v>
      </c>
      <c r="AZ329" s="18">
        <v>480</v>
      </c>
      <c r="BA329" s="125">
        <v>3.7000000000000002E-3</v>
      </c>
      <c r="BB329" s="125">
        <v>3.2000000000000002E-3</v>
      </c>
      <c r="BC329" s="138">
        <v>4.1000000000000003E-3</v>
      </c>
      <c r="BD329" s="122"/>
      <c r="BE329" s="30" t="s">
        <v>99</v>
      </c>
    </row>
    <row r="330" spans="1:57" x14ac:dyDescent="0.4">
      <c r="A330" s="44">
        <v>3450.73</v>
      </c>
      <c r="B330" s="44">
        <v>84.2</v>
      </c>
      <c r="C330" s="20">
        <v>220.21</v>
      </c>
      <c r="D330" s="24">
        <f t="shared" si="560"/>
        <v>2557.538700463233</v>
      </c>
      <c r="E330" s="24">
        <f t="shared" si="561"/>
        <v>-2451.998700463233</v>
      </c>
      <c r="F330" s="24">
        <f t="shared" si="562"/>
        <v>-1983.8792572231146</v>
      </c>
      <c r="G330" s="24">
        <f t="shared" si="563"/>
        <v>-672.41285037920409</v>
      </c>
      <c r="H330" s="20">
        <f t="shared" si="564"/>
        <v>6503360.510742777</v>
      </c>
      <c r="I330" s="20">
        <f t="shared" si="565"/>
        <v>2213048.9171496201</v>
      </c>
      <c r="J330" s="21">
        <f t="shared" si="566"/>
        <v>2094.7352932041849</v>
      </c>
      <c r="K330" s="21">
        <f t="shared" si="567"/>
        <v>198.72349290259544</v>
      </c>
      <c r="L330" s="21">
        <f t="shared" si="568"/>
        <v>1951.9583296325338</v>
      </c>
      <c r="M330" s="134"/>
      <c r="N330" s="20">
        <f t="shared" si="569"/>
        <v>9.2100000000000364</v>
      </c>
      <c r="O330" s="20">
        <f t="shared" si="570"/>
        <v>1.8325957145940409E-2</v>
      </c>
      <c r="P330" s="20">
        <f t="shared" si="571"/>
        <v>5.2359877559831867E-3</v>
      </c>
      <c r="Q330" s="22">
        <f t="shared" si="572"/>
        <v>1.9050531332008624E-2</v>
      </c>
      <c r="R330" s="21">
        <f t="shared" si="573"/>
        <v>1.0000302446596507</v>
      </c>
      <c r="S330" s="20">
        <f t="shared" si="574"/>
        <v>1.0146353524780065</v>
      </c>
      <c r="T330" s="20">
        <f t="shared" si="575"/>
        <v>-7.0060362611449447</v>
      </c>
      <c r="U330" s="20">
        <f t="shared" si="576"/>
        <v>-5.8913076355874798</v>
      </c>
      <c r="V330" s="134"/>
      <c r="W330" s="44">
        <v>3450.73</v>
      </c>
      <c r="X330" s="44">
        <v>84.2</v>
      </c>
      <c r="Y330" s="20">
        <v>219.53100000000001</v>
      </c>
      <c r="Z330" s="20">
        <f t="shared" si="577"/>
        <v>2557.5370597559572</v>
      </c>
      <c r="AA330" s="20">
        <f t="shared" si="578"/>
        <v>-2451.9970597559573</v>
      </c>
      <c r="AB330" s="20">
        <f t="shared" si="579"/>
        <v>-1985.4656322394949</v>
      </c>
      <c r="AC330" s="20">
        <f t="shared" si="580"/>
        <v>-670.35069586255679</v>
      </c>
      <c r="AD330" s="20">
        <f t="shared" si="581"/>
        <v>6503358.924367764</v>
      </c>
      <c r="AE330" s="20">
        <f t="shared" si="582"/>
        <v>2213050.9793041386</v>
      </c>
      <c r="AF330" s="21">
        <f t="shared" si="583"/>
        <v>2095.5772074174674</v>
      </c>
      <c r="AG330" s="21">
        <f t="shared" si="584"/>
        <v>198.65617176807152</v>
      </c>
      <c r="AH330" s="21">
        <f t="shared" si="585"/>
        <v>1951.8480360259748</v>
      </c>
      <c r="AI330" s="134"/>
      <c r="AJ330" s="20">
        <f t="shared" si="586"/>
        <v>9.2100000000000364</v>
      </c>
      <c r="AK330" s="20">
        <f t="shared" si="587"/>
        <v>1.8325957145940409E-2</v>
      </c>
      <c r="AL330" s="20">
        <f t="shared" si="588"/>
        <v>5.7246799465414527E-3</v>
      </c>
      <c r="AM330" s="23">
        <f t="shared" si="589"/>
        <v>1.9188902323959312E-2</v>
      </c>
      <c r="AN330" s="44">
        <f t="shared" si="590"/>
        <v>1.000030685627588</v>
      </c>
      <c r="AO330" s="23">
        <f t="shared" si="591"/>
        <v>1.0146357998861333</v>
      </c>
      <c r="AP330" s="23">
        <f t="shared" si="592"/>
        <v>-7.0767751489204143</v>
      </c>
      <c r="AQ330" s="23">
        <f t="shared" si="593"/>
        <v>-5.8061402783826219</v>
      </c>
      <c r="AR330" s="44">
        <f t="shared" si="594"/>
        <v>1.1787553021553647</v>
      </c>
      <c r="AS330" s="134"/>
      <c r="AT330" s="20">
        <f t="shared" si="595"/>
        <v>2.6017430579853835</v>
      </c>
      <c r="AU330" s="20">
        <f t="shared" si="596"/>
        <v>1.6407072757829155E-3</v>
      </c>
      <c r="AV330" s="20">
        <f t="shared" si="597"/>
        <v>2.6017435753155036</v>
      </c>
      <c r="AX330" s="18">
        <v>40</v>
      </c>
      <c r="AY330" s="18">
        <v>15</v>
      </c>
      <c r="AZ330" s="18">
        <v>480</v>
      </c>
      <c r="BA330" s="125">
        <v>3.7000000000000002E-3</v>
      </c>
      <c r="BB330" s="125">
        <v>3.2000000000000002E-3</v>
      </c>
      <c r="BC330" s="138">
        <v>4.1000000000000003E-3</v>
      </c>
      <c r="BD330" s="122"/>
      <c r="BE330" s="30" t="s">
        <v>99</v>
      </c>
    </row>
    <row r="331" spans="1:57" x14ac:dyDescent="0.4">
      <c r="A331" s="44">
        <v>3460.07</v>
      </c>
      <c r="B331" s="44">
        <v>84.88</v>
      </c>
      <c r="C331" s="20">
        <v>219.9</v>
      </c>
      <c r="D331" s="24">
        <f t="shared" si="560"/>
        <v>2558.42740597595</v>
      </c>
      <c r="E331" s="24">
        <f t="shared" si="561"/>
        <v>-2452.8874059759501</v>
      </c>
      <c r="F331" s="24">
        <f t="shared" si="562"/>
        <v>-1990.9958681714961</v>
      </c>
      <c r="G331" s="24">
        <f t="shared" si="563"/>
        <v>-678.39602815385592</v>
      </c>
      <c r="H331" s="20">
        <f t="shared" si="564"/>
        <v>6503353.394131829</v>
      </c>
      <c r="I331" s="20">
        <f t="shared" si="565"/>
        <v>2213042.9339718455</v>
      </c>
      <c r="J331" s="21">
        <f t="shared" si="566"/>
        <v>2103.3986113171454</v>
      </c>
      <c r="K331" s="21">
        <f t="shared" si="567"/>
        <v>198.8156200281903</v>
      </c>
      <c r="L331" s="21">
        <f t="shared" si="568"/>
        <v>1961.2558824434791</v>
      </c>
      <c r="M331" s="134"/>
      <c r="N331" s="20">
        <f t="shared" si="569"/>
        <v>9.3400000000001455</v>
      </c>
      <c r="O331" s="20">
        <f t="shared" si="570"/>
        <v>1.1868238913561311E-2</v>
      </c>
      <c r="P331" s="20">
        <f t="shared" si="571"/>
        <v>-5.4105206811824614E-3</v>
      </c>
      <c r="Q331" s="22">
        <f t="shared" si="572"/>
        <v>1.3033167057287853E-2</v>
      </c>
      <c r="R331" s="21">
        <f t="shared" si="573"/>
        <v>1.0000141555274127</v>
      </c>
      <c r="S331" s="20">
        <f t="shared" si="574"/>
        <v>0.88870551271684417</v>
      </c>
      <c r="T331" s="20">
        <f t="shared" si="575"/>
        <v>-7.1166109483814353</v>
      </c>
      <c r="U331" s="20">
        <f t="shared" si="576"/>
        <v>-5.9831777746518133</v>
      </c>
      <c r="V331" s="134"/>
      <c r="W331" s="44">
        <v>3460.07</v>
      </c>
      <c r="X331" s="44">
        <v>84.88</v>
      </c>
      <c r="Y331" s="20">
        <v>219.55699999999999</v>
      </c>
      <c r="Z331" s="20">
        <f t="shared" si="577"/>
        <v>2558.4257631354267</v>
      </c>
      <c r="AA331" s="20">
        <f t="shared" si="578"/>
        <v>-2452.8857631354267</v>
      </c>
      <c r="AB331" s="20">
        <f t="shared" si="579"/>
        <v>-1992.6353202068983</v>
      </c>
      <c r="AC331" s="20">
        <f t="shared" si="580"/>
        <v>-676.27018530928444</v>
      </c>
      <c r="AD331" s="20">
        <f t="shared" si="581"/>
        <v>6503351.7546797963</v>
      </c>
      <c r="AE331" s="20">
        <f t="shared" si="582"/>
        <v>2213045.059814692</v>
      </c>
      <c r="AF331" s="21">
        <f t="shared" si="583"/>
        <v>2104.2663526450974</v>
      </c>
      <c r="AG331" s="21">
        <f t="shared" si="584"/>
        <v>198.74643259867793</v>
      </c>
      <c r="AH331" s="21">
        <f t="shared" si="585"/>
        <v>1961.1453101243276</v>
      </c>
      <c r="AI331" s="134"/>
      <c r="AJ331" s="20">
        <f t="shared" si="586"/>
        <v>9.3400000000001455</v>
      </c>
      <c r="AK331" s="20">
        <f t="shared" si="587"/>
        <v>1.1868238913561311E-2</v>
      </c>
      <c r="AL331" s="20">
        <f t="shared" si="588"/>
        <v>4.5378560551821218E-4</v>
      </c>
      <c r="AM331" s="23">
        <f t="shared" si="589"/>
        <v>1.1876832468237453E-2</v>
      </c>
      <c r="AN331" s="44">
        <f t="shared" si="590"/>
        <v>1.0000117550949394</v>
      </c>
      <c r="AO331" s="23">
        <f t="shared" si="591"/>
        <v>0.88870337946946953</v>
      </c>
      <c r="AP331" s="23">
        <f t="shared" si="592"/>
        <v>-7.1696879674034157</v>
      </c>
      <c r="AQ331" s="23">
        <f t="shared" si="593"/>
        <v>-5.9194894467276047</v>
      </c>
      <c r="AR331" s="44">
        <f t="shared" si="594"/>
        <v>0.72803226178822944</v>
      </c>
      <c r="AS331" s="134"/>
      <c r="AT331" s="20">
        <f t="shared" si="595"/>
        <v>2.684587636031845</v>
      </c>
      <c r="AU331" s="20">
        <f t="shared" si="596"/>
        <v>1.6428405233455123E-3</v>
      </c>
      <c r="AV331" s="20">
        <f t="shared" si="597"/>
        <v>2.6845881387021056</v>
      </c>
      <c r="AX331" s="18">
        <v>40</v>
      </c>
      <c r="AY331" s="18">
        <v>15</v>
      </c>
      <c r="AZ331" s="18">
        <v>480</v>
      </c>
      <c r="BA331" s="125">
        <v>3.7000000000000002E-3</v>
      </c>
      <c r="BB331" s="125">
        <v>3.2000000000000002E-3</v>
      </c>
      <c r="BC331" s="138">
        <v>4.1000000000000003E-3</v>
      </c>
      <c r="BD331" s="122"/>
      <c r="BE331" s="30" t="s">
        <v>99</v>
      </c>
    </row>
    <row r="332" spans="1:57" x14ac:dyDescent="0.4">
      <c r="A332" s="44">
        <v>3469.24</v>
      </c>
      <c r="B332" s="44">
        <v>84.94</v>
      </c>
      <c r="C332" s="20">
        <v>220.3</v>
      </c>
      <c r="D332" s="24">
        <f t="shared" si="560"/>
        <v>2559.2409757762134</v>
      </c>
      <c r="E332" s="24">
        <f t="shared" si="561"/>
        <v>-2453.7009757762135</v>
      </c>
      <c r="F332" s="24">
        <f t="shared" si="562"/>
        <v>-1997.982521179234</v>
      </c>
      <c r="G332" s="24">
        <f t="shared" si="563"/>
        <v>-684.27933822569639</v>
      </c>
      <c r="H332" s="20">
        <f t="shared" si="564"/>
        <v>6503346.4074788215</v>
      </c>
      <c r="I332" s="20">
        <f t="shared" si="565"/>
        <v>2213037.0506617739</v>
      </c>
      <c r="J332" s="21">
        <f t="shared" si="566"/>
        <v>2111.9120170263545</v>
      </c>
      <c r="K332" s="21">
        <f t="shared" si="567"/>
        <v>198.90557038499981</v>
      </c>
      <c r="L332" s="21">
        <f t="shared" si="568"/>
        <v>1970.3896879741806</v>
      </c>
      <c r="M332" s="134"/>
      <c r="N332" s="20">
        <f t="shared" si="569"/>
        <v>9.169999999999618</v>
      </c>
      <c r="O332" s="20">
        <f t="shared" si="570"/>
        <v>1.0471975511966373E-3</v>
      </c>
      <c r="P332" s="20">
        <f t="shared" si="571"/>
        <v>6.9813170079774172E-3</v>
      </c>
      <c r="Q332" s="22">
        <f t="shared" si="572"/>
        <v>7.0321949113767435E-3</v>
      </c>
      <c r="R332" s="21">
        <f t="shared" si="573"/>
        <v>1.0000041210008184</v>
      </c>
      <c r="S332" s="20">
        <f t="shared" si="574"/>
        <v>0.81356980026356041</v>
      </c>
      <c r="T332" s="20">
        <f t="shared" si="575"/>
        <v>-6.9866530077378277</v>
      </c>
      <c r="U332" s="20">
        <f t="shared" si="576"/>
        <v>-5.8833100718404463</v>
      </c>
      <c r="V332" s="134"/>
      <c r="W332" s="44">
        <v>3469.24</v>
      </c>
      <c r="X332" s="44">
        <v>84.94</v>
      </c>
      <c r="Y332" s="20">
        <v>219.67</v>
      </c>
      <c r="Z332" s="20">
        <f t="shared" si="577"/>
        <v>2559.2393299189625</v>
      </c>
      <c r="AA332" s="20">
        <f t="shared" si="578"/>
        <v>-2453.6993299189626</v>
      </c>
      <c r="AB332" s="20">
        <f t="shared" si="579"/>
        <v>-1999.6716901354116</v>
      </c>
      <c r="AC332" s="20">
        <f t="shared" si="580"/>
        <v>-682.09397038356974</v>
      </c>
      <c r="AD332" s="20">
        <f t="shared" si="581"/>
        <v>6503344.7183098681</v>
      </c>
      <c r="AE332" s="20">
        <f t="shared" si="582"/>
        <v>2213039.236029618</v>
      </c>
      <c r="AF332" s="21">
        <f t="shared" si="583"/>
        <v>2112.8036001395481</v>
      </c>
      <c r="AG332" s="21">
        <f t="shared" si="584"/>
        <v>198.83466174564103</v>
      </c>
      <c r="AH332" s="21">
        <f t="shared" si="585"/>
        <v>1970.2789390950227</v>
      </c>
      <c r="AI332" s="134"/>
      <c r="AJ332" s="20">
        <f t="shared" si="586"/>
        <v>9.169999999999618</v>
      </c>
      <c r="AK332" s="20">
        <f t="shared" si="587"/>
        <v>1.0471975511966373E-3</v>
      </c>
      <c r="AL332" s="20">
        <f t="shared" si="588"/>
        <v>1.9722220547535845E-3</v>
      </c>
      <c r="AM332" s="23">
        <f t="shared" si="589"/>
        <v>2.2261323906402897E-3</v>
      </c>
      <c r="AN332" s="44">
        <f t="shared" si="590"/>
        <v>1.000000412972323</v>
      </c>
      <c r="AO332" s="23">
        <f t="shared" si="591"/>
        <v>0.81356678353598999</v>
      </c>
      <c r="AP332" s="23">
        <f t="shared" si="592"/>
        <v>-7.0363699285132766</v>
      </c>
      <c r="AQ332" s="23">
        <f t="shared" si="593"/>
        <v>-5.8237850742853245</v>
      </c>
      <c r="AR332" s="44">
        <f t="shared" si="594"/>
        <v>6.6198369803654608E-2</v>
      </c>
      <c r="AS332" s="134"/>
      <c r="AT332" s="20">
        <f t="shared" si="595"/>
        <v>2.7620869585878629</v>
      </c>
      <c r="AU332" s="20">
        <f t="shared" si="596"/>
        <v>1.6458572508781799E-3</v>
      </c>
      <c r="AV332" s="20">
        <f t="shared" si="597"/>
        <v>2.7620874489500222</v>
      </c>
      <c r="AX332" s="18">
        <v>40</v>
      </c>
      <c r="AY332" s="18">
        <v>15</v>
      </c>
      <c r="AZ332" s="18">
        <v>480</v>
      </c>
      <c r="BA332" s="125">
        <v>3.7000000000000002E-3</v>
      </c>
      <c r="BB332" s="125">
        <v>3.2000000000000002E-3</v>
      </c>
      <c r="BC332" s="138">
        <v>4.1000000000000003E-3</v>
      </c>
      <c r="BD332" s="122"/>
      <c r="BE332" s="30" t="s">
        <v>99</v>
      </c>
    </row>
    <row r="333" spans="1:57" x14ac:dyDescent="0.4">
      <c r="A333" s="44">
        <v>3478.36</v>
      </c>
      <c r="B333" s="44">
        <v>85.12</v>
      </c>
      <c r="C333" s="20">
        <v>219.53</v>
      </c>
      <c r="D333" s="24">
        <f t="shared" si="560"/>
        <v>2560.0310904692537</v>
      </c>
      <c r="E333" s="24">
        <f t="shared" si="561"/>
        <v>-2454.4910904692538</v>
      </c>
      <c r="F333" s="24">
        <f t="shared" si="562"/>
        <v>-2004.9511849667472</v>
      </c>
      <c r="G333" s="24">
        <f t="shared" si="563"/>
        <v>-690.10913521679197</v>
      </c>
      <c r="H333" s="20">
        <f t="shared" si="564"/>
        <v>6503339.438815034</v>
      </c>
      <c r="I333" s="20">
        <f t="shared" si="565"/>
        <v>2213031.2208647826</v>
      </c>
      <c r="J333" s="21">
        <f t="shared" si="566"/>
        <v>2120.3961593554241</v>
      </c>
      <c r="K333" s="21">
        <f t="shared" si="567"/>
        <v>198.99358919138143</v>
      </c>
      <c r="L333" s="21">
        <f t="shared" si="568"/>
        <v>1979.4753154174339</v>
      </c>
      <c r="M333" s="134"/>
      <c r="N333" s="20">
        <f t="shared" si="569"/>
        <v>9.1200000000003456</v>
      </c>
      <c r="O333" s="20">
        <f t="shared" si="570"/>
        <v>3.1415926535899121E-3</v>
      </c>
      <c r="P333" s="20">
        <f t="shared" si="571"/>
        <v>-1.3439035240356516E-2</v>
      </c>
      <c r="Q333" s="22">
        <f t="shared" si="572"/>
        <v>1.3752147318070618E-2</v>
      </c>
      <c r="R333" s="21">
        <f t="shared" si="573"/>
        <v>1.0000157604277184</v>
      </c>
      <c r="S333" s="20">
        <f t="shared" si="574"/>
        <v>0.79011469304047155</v>
      </c>
      <c r="T333" s="20">
        <f t="shared" si="575"/>
        <v>-6.9686637875130764</v>
      </c>
      <c r="U333" s="20">
        <f t="shared" si="576"/>
        <v>-5.8297969910956047</v>
      </c>
      <c r="V333" s="134"/>
      <c r="W333" s="44">
        <v>3478.36</v>
      </c>
      <c r="X333" s="44">
        <v>85.12</v>
      </c>
      <c r="Y333" s="20">
        <v>219.107</v>
      </c>
      <c r="Z333" s="20">
        <f t="shared" si="577"/>
        <v>2560.0294391191528</v>
      </c>
      <c r="AA333" s="20">
        <f t="shared" si="578"/>
        <v>-2454.4894391191528</v>
      </c>
      <c r="AB333" s="20">
        <f t="shared" si="579"/>
        <v>-2006.6936534194754</v>
      </c>
      <c r="AC333" s="20">
        <f t="shared" si="580"/>
        <v>-687.85950821363735</v>
      </c>
      <c r="AD333" s="20">
        <f t="shared" si="581"/>
        <v>6503337.6963465838</v>
      </c>
      <c r="AE333" s="20">
        <f t="shared" si="582"/>
        <v>2213033.4704917879</v>
      </c>
      <c r="AF333" s="21">
        <f t="shared" si="583"/>
        <v>2121.3133011683844</v>
      </c>
      <c r="AG333" s="21">
        <f t="shared" si="584"/>
        <v>198.92081850656544</v>
      </c>
      <c r="AH333" s="21">
        <f t="shared" si="585"/>
        <v>1979.3640913289119</v>
      </c>
      <c r="AI333" s="134"/>
      <c r="AJ333" s="20">
        <f t="shared" si="586"/>
        <v>9.1200000000003456</v>
      </c>
      <c r="AK333" s="20">
        <f t="shared" si="587"/>
        <v>3.1415926535899121E-3</v>
      </c>
      <c r="AL333" s="20">
        <f t="shared" si="588"/>
        <v>-9.8262036887278685E-3</v>
      </c>
      <c r="AM333" s="23">
        <f t="shared" si="589"/>
        <v>1.0281007321744307E-2</v>
      </c>
      <c r="AN333" s="44">
        <f t="shared" si="590"/>
        <v>1.0000088083523995</v>
      </c>
      <c r="AO333" s="23">
        <f t="shared" si="591"/>
        <v>0.7901092001901846</v>
      </c>
      <c r="AP333" s="23">
        <f t="shared" si="592"/>
        <v>-7.0219632840637249</v>
      </c>
      <c r="AQ333" s="23">
        <f t="shared" si="593"/>
        <v>-5.7655378300676698</v>
      </c>
      <c r="AR333" s="44">
        <f t="shared" si="594"/>
        <v>0.22812652798400782</v>
      </c>
      <c r="AS333" s="134"/>
      <c r="AT333" s="20">
        <f t="shared" si="595"/>
        <v>2.8455259554292573</v>
      </c>
      <c r="AU333" s="20">
        <f t="shared" si="596"/>
        <v>1.6513501009285392E-3</v>
      </c>
      <c r="AV333" s="20">
        <f t="shared" si="597"/>
        <v>2.8455264345949671</v>
      </c>
      <c r="AX333" s="18">
        <v>40</v>
      </c>
      <c r="AY333" s="18">
        <v>15</v>
      </c>
      <c r="AZ333" s="18">
        <v>480</v>
      </c>
      <c r="BA333" s="125">
        <v>3.7000000000000002E-3</v>
      </c>
      <c r="BB333" s="125">
        <v>3.2000000000000002E-3</v>
      </c>
      <c r="BC333" s="138">
        <v>4.1000000000000003E-3</v>
      </c>
      <c r="BD333" s="122"/>
      <c r="BE333" s="30" t="s">
        <v>99</v>
      </c>
    </row>
    <row r="334" spans="1:57" x14ac:dyDescent="0.4">
      <c r="A334" s="44">
        <v>3487.58</v>
      </c>
      <c r="B334" s="44">
        <v>85.14</v>
      </c>
      <c r="C334" s="20">
        <v>219.55</v>
      </c>
      <c r="D334" s="24">
        <f t="shared" si="560"/>
        <v>2560.8138244594284</v>
      </c>
      <c r="E334" s="24">
        <f t="shared" si="561"/>
        <v>-2455.2738244594284</v>
      </c>
      <c r="F334" s="24">
        <f t="shared" si="562"/>
        <v>-2012.0357985661578</v>
      </c>
      <c r="G334" s="24">
        <f t="shared" si="563"/>
        <v>-695.95755174843123</v>
      </c>
      <c r="H334" s="20">
        <f t="shared" si="564"/>
        <v>6503332.3542014342</v>
      </c>
      <c r="I334" s="20">
        <f t="shared" si="565"/>
        <v>2213025.3724482511</v>
      </c>
      <c r="J334" s="21">
        <f t="shared" si="566"/>
        <v>2129.0009320212675</v>
      </c>
      <c r="K334" s="21">
        <f t="shared" si="567"/>
        <v>199.08035971349716</v>
      </c>
      <c r="L334" s="21">
        <f t="shared" si="568"/>
        <v>1988.6617339797306</v>
      </c>
      <c r="M334" s="134"/>
      <c r="N334" s="20">
        <f t="shared" si="569"/>
        <v>9.2199999999997999</v>
      </c>
      <c r="O334" s="20">
        <f t="shared" si="570"/>
        <v>3.4906585039879649E-4</v>
      </c>
      <c r="P334" s="20">
        <f t="shared" si="571"/>
        <v>3.490658503990445E-4</v>
      </c>
      <c r="Q334" s="22">
        <f t="shared" si="572"/>
        <v>4.9276339079251663E-4</v>
      </c>
      <c r="R334" s="21">
        <f t="shared" si="573"/>
        <v>1.0000000202346471</v>
      </c>
      <c r="S334" s="20">
        <f t="shared" si="574"/>
        <v>0.78273399017468048</v>
      </c>
      <c r="T334" s="20">
        <f t="shared" si="575"/>
        <v>-7.0846135994107282</v>
      </c>
      <c r="U334" s="20">
        <f t="shared" si="576"/>
        <v>-5.8484165316392405</v>
      </c>
      <c r="V334" s="134"/>
      <c r="W334" s="44">
        <v>3487.58</v>
      </c>
      <c r="X334" s="44">
        <v>85.14</v>
      </c>
      <c r="Y334" s="20">
        <v>218.89599999999999</v>
      </c>
      <c r="Z334" s="20">
        <f t="shared" si="577"/>
        <v>2560.8121739796743</v>
      </c>
      <c r="AA334" s="20">
        <f t="shared" si="578"/>
        <v>-2455.2721739796743</v>
      </c>
      <c r="AB334" s="20">
        <f t="shared" si="579"/>
        <v>-2013.8329163408207</v>
      </c>
      <c r="AC334" s="20">
        <f t="shared" si="580"/>
        <v>-693.64107848775518</v>
      </c>
      <c r="AD334" s="20">
        <f t="shared" si="581"/>
        <v>6503330.5570836626</v>
      </c>
      <c r="AE334" s="20">
        <f t="shared" si="582"/>
        <v>2213027.688921514</v>
      </c>
      <c r="AF334" s="21">
        <f t="shared" si="583"/>
        <v>2129.9438867499375</v>
      </c>
      <c r="AG334" s="21">
        <f t="shared" si="584"/>
        <v>199.0056667436038</v>
      </c>
      <c r="AH334" s="21">
        <f t="shared" si="585"/>
        <v>1988.5494057545091</v>
      </c>
      <c r="AI334" s="134"/>
      <c r="AJ334" s="20">
        <f t="shared" si="586"/>
        <v>9.2199999999997999</v>
      </c>
      <c r="AK334" s="20">
        <f t="shared" si="587"/>
        <v>3.4906585039879649E-4</v>
      </c>
      <c r="AL334" s="20">
        <f t="shared" si="588"/>
        <v>-3.6826447217082575E-3</v>
      </c>
      <c r="AM334" s="23">
        <f t="shared" si="589"/>
        <v>3.6859158627946531E-3</v>
      </c>
      <c r="AN334" s="44">
        <f t="shared" si="590"/>
        <v>1.0000011321661839</v>
      </c>
      <c r="AO334" s="23">
        <f t="shared" si="591"/>
        <v>0.7827348605212715</v>
      </c>
      <c r="AP334" s="23">
        <f t="shared" si="592"/>
        <v>-7.1392629213453898</v>
      </c>
      <c r="AQ334" s="23">
        <f t="shared" si="593"/>
        <v>-5.7815702741177937</v>
      </c>
      <c r="AR334" s="44">
        <f t="shared" si="594"/>
        <v>7.245694532655933E-2</v>
      </c>
      <c r="AS334" s="134"/>
      <c r="AT334" s="20">
        <f t="shared" si="595"/>
        <v>2.9318391262876999</v>
      </c>
      <c r="AU334" s="20">
        <f t="shared" si="596"/>
        <v>1.650479754061962E-3</v>
      </c>
      <c r="AV334" s="20">
        <f t="shared" si="597"/>
        <v>2.9318395908567108</v>
      </c>
      <c r="AX334" s="18">
        <v>40</v>
      </c>
      <c r="AY334" s="18">
        <v>15</v>
      </c>
      <c r="AZ334" s="18">
        <v>480</v>
      </c>
      <c r="BA334" s="125">
        <v>3.7000000000000002E-3</v>
      </c>
      <c r="BB334" s="125">
        <v>3.2000000000000002E-3</v>
      </c>
      <c r="BC334" s="138">
        <v>4.1000000000000003E-3</v>
      </c>
      <c r="BD334" s="122"/>
      <c r="BE334" s="30" t="s">
        <v>99</v>
      </c>
    </row>
    <row r="335" spans="1:57" x14ac:dyDescent="0.4">
      <c r="A335" s="44">
        <v>3496.73</v>
      </c>
      <c r="B335" s="44">
        <v>84.87</v>
      </c>
      <c r="C335" s="20">
        <v>218.94</v>
      </c>
      <c r="D335" s="24">
        <f t="shared" si="560"/>
        <v>2561.6105107839544</v>
      </c>
      <c r="E335" s="24">
        <f t="shared" si="561"/>
        <v>-2456.0705107839544</v>
      </c>
      <c r="F335" s="24">
        <f t="shared" si="562"/>
        <v>-2019.0950384883909</v>
      </c>
      <c r="G335" s="24">
        <f t="shared" si="563"/>
        <v>-701.72417839431569</v>
      </c>
      <c r="H335" s="20">
        <f t="shared" si="564"/>
        <v>6503325.2949615121</v>
      </c>
      <c r="I335" s="20">
        <f t="shared" si="565"/>
        <v>2213019.6058216053</v>
      </c>
      <c r="J335" s="21">
        <f t="shared" si="566"/>
        <v>2137.5597294559079</v>
      </c>
      <c r="K335" s="21">
        <f t="shared" si="567"/>
        <v>199.16458395969306</v>
      </c>
      <c r="L335" s="21">
        <f t="shared" si="568"/>
        <v>1997.776141652464</v>
      </c>
      <c r="M335" s="134"/>
      <c r="N335" s="20">
        <f t="shared" si="569"/>
        <v>9.1500000000000909</v>
      </c>
      <c r="O335" s="20">
        <f t="shared" si="570"/>
        <v>-4.7123889803846204E-3</v>
      </c>
      <c r="P335" s="20">
        <f t="shared" si="571"/>
        <v>-1.0646508437165648E-2</v>
      </c>
      <c r="Q335" s="22">
        <f t="shared" si="572"/>
        <v>1.160582789457365E-2</v>
      </c>
      <c r="R335" s="21">
        <f t="shared" si="573"/>
        <v>1.0000112247546187</v>
      </c>
      <c r="S335" s="20">
        <f t="shared" si="574"/>
        <v>0.79668632452618648</v>
      </c>
      <c r="T335" s="20">
        <f t="shared" si="575"/>
        <v>-7.0592399222330222</v>
      </c>
      <c r="U335" s="20">
        <f t="shared" si="576"/>
        <v>-5.7666266458844966</v>
      </c>
      <c r="V335" s="134"/>
      <c r="W335" s="44">
        <v>3496.73</v>
      </c>
      <c r="X335" s="44">
        <v>84.87</v>
      </c>
      <c r="Y335" s="20">
        <v>218.4</v>
      </c>
      <c r="Z335" s="20">
        <f t="shared" si="577"/>
        <v>2561.6088577736195</v>
      </c>
      <c r="AA335" s="20">
        <f t="shared" si="578"/>
        <v>-2456.0688577736196</v>
      </c>
      <c r="AB335" s="20">
        <f t="shared" si="579"/>
        <v>-2020.9518707388395</v>
      </c>
      <c r="AC335" s="20">
        <f t="shared" si="580"/>
        <v>-699.33384665388064</v>
      </c>
      <c r="AD335" s="20">
        <f t="shared" si="581"/>
        <v>6503323.4381292649</v>
      </c>
      <c r="AE335" s="20">
        <f t="shared" si="582"/>
        <v>2213021.9961533477</v>
      </c>
      <c r="AF335" s="21">
        <f t="shared" si="583"/>
        <v>2138.5308725661475</v>
      </c>
      <c r="AG335" s="21">
        <f t="shared" si="584"/>
        <v>199.08775955154681</v>
      </c>
      <c r="AH335" s="21">
        <f t="shared" si="585"/>
        <v>1997.6620820539317</v>
      </c>
      <c r="AI335" s="134"/>
      <c r="AJ335" s="20">
        <f t="shared" si="586"/>
        <v>9.1500000000000909</v>
      </c>
      <c r="AK335" s="20">
        <f t="shared" si="587"/>
        <v>-4.7123889803846204E-3</v>
      </c>
      <c r="AL335" s="20">
        <f t="shared" si="588"/>
        <v>-8.6568330898915413E-3</v>
      </c>
      <c r="AM335" s="23">
        <f t="shared" si="589"/>
        <v>9.8274666393050047E-3</v>
      </c>
      <c r="AN335" s="44">
        <f t="shared" si="590"/>
        <v>1.0000080483361091</v>
      </c>
      <c r="AO335" s="23">
        <f t="shared" si="591"/>
        <v>0.79668379394540401</v>
      </c>
      <c r="AP335" s="23">
        <f t="shared" si="592"/>
        <v>-7.1189543980188263</v>
      </c>
      <c r="AQ335" s="23">
        <f t="shared" si="593"/>
        <v>-5.6927681661255054</v>
      </c>
      <c r="AR335" s="44">
        <f t="shared" si="594"/>
        <v>0.30237062738234011</v>
      </c>
      <c r="AS335" s="134"/>
      <c r="AT335" s="20">
        <f t="shared" si="595"/>
        <v>3.0267989415961418</v>
      </c>
      <c r="AU335" s="20">
        <f t="shared" si="596"/>
        <v>1.6530103348486591E-3</v>
      </c>
      <c r="AV335" s="20">
        <f t="shared" si="597"/>
        <v>3.0267993929711778</v>
      </c>
      <c r="AX335" s="18">
        <v>40</v>
      </c>
      <c r="AY335" s="18">
        <v>15</v>
      </c>
      <c r="AZ335" s="18">
        <v>480</v>
      </c>
      <c r="BA335" s="125">
        <v>3.7000000000000002E-3</v>
      </c>
      <c r="BB335" s="125">
        <v>3.2000000000000002E-3</v>
      </c>
      <c r="BC335" s="138">
        <v>4.1000000000000003E-3</v>
      </c>
      <c r="BD335" s="122"/>
      <c r="BE335" s="30" t="s">
        <v>99</v>
      </c>
    </row>
    <row r="336" spans="1:57" x14ac:dyDescent="0.4">
      <c r="A336" s="128">
        <v>3506.13</v>
      </c>
      <c r="B336" s="128">
        <v>84.88</v>
      </c>
      <c r="C336" s="129">
        <v>218.85</v>
      </c>
      <c r="D336" s="130">
        <f t="shared" si="560"/>
        <v>2562.4502025511147</v>
      </c>
      <c r="E336" s="130">
        <f t="shared" si="561"/>
        <v>-2456.9102025511147</v>
      </c>
      <c r="F336" s="130">
        <f t="shared" si="562"/>
        <v>-2026.3817904126595</v>
      </c>
      <c r="G336" s="130">
        <f t="shared" si="563"/>
        <v>-707.60279607900259</v>
      </c>
      <c r="H336" s="129">
        <f t="shared" si="564"/>
        <v>6503318.008209588</v>
      </c>
      <c r="I336" s="129">
        <f t="shared" si="565"/>
        <v>2213013.7272039205</v>
      </c>
      <c r="J336" s="131">
        <f t="shared" si="566"/>
        <v>2146.3748222374484</v>
      </c>
      <c r="K336" s="131">
        <f t="shared" si="567"/>
        <v>199.24895653795966</v>
      </c>
      <c r="L336" s="131">
        <f t="shared" si="568"/>
        <v>2007.1368200822371</v>
      </c>
      <c r="M336" s="25"/>
      <c r="N336" s="129">
        <f t="shared" si="569"/>
        <v>9.4000000000000909</v>
      </c>
      <c r="O336" s="129">
        <f t="shared" si="570"/>
        <v>1.7453292519927421E-4</v>
      </c>
      <c r="P336" s="129">
        <f t="shared" si="571"/>
        <v>-1.5707963267949561E-3</v>
      </c>
      <c r="Q336" s="132">
        <f t="shared" si="572"/>
        <v>1.574221659000008E-3</v>
      </c>
      <c r="R336" s="131">
        <f t="shared" si="573"/>
        <v>1.0000002065145372</v>
      </c>
      <c r="S336" s="129">
        <f t="shared" si="574"/>
        <v>0.83969176716028526</v>
      </c>
      <c r="T336" s="129">
        <f t="shared" si="575"/>
        <v>-7.2867519242686374</v>
      </c>
      <c r="U336" s="129">
        <f t="shared" si="576"/>
        <v>-5.8786176846869189</v>
      </c>
      <c r="V336" s="25"/>
      <c r="W336" s="128">
        <v>3506.13</v>
      </c>
      <c r="X336" s="128">
        <v>84.88</v>
      </c>
      <c r="Y336" s="129">
        <v>218.131</v>
      </c>
      <c r="Z336" s="129">
        <f t="shared" si="577"/>
        <v>2562.4485508996013</v>
      </c>
      <c r="AA336" s="129">
        <f t="shared" si="578"/>
        <v>-2456.9085508996013</v>
      </c>
      <c r="AB336" s="129">
        <f t="shared" si="579"/>
        <v>-2028.302763029699</v>
      </c>
      <c r="AC336" s="129">
        <f t="shared" si="580"/>
        <v>-705.13204781869297</v>
      </c>
      <c r="AD336" s="129">
        <f t="shared" si="581"/>
        <v>6503316.0872369744</v>
      </c>
      <c r="AE336" s="129">
        <f t="shared" si="582"/>
        <v>2213016.197952183</v>
      </c>
      <c r="AF336" s="131">
        <f t="shared" si="583"/>
        <v>2147.3759110539763</v>
      </c>
      <c r="AG336" s="131">
        <f t="shared" si="584"/>
        <v>199.16982067064137</v>
      </c>
      <c r="AH336" s="131">
        <f t="shared" si="585"/>
        <v>2007.0202041125224</v>
      </c>
      <c r="AI336" s="25"/>
      <c r="AJ336" s="129">
        <f t="shared" si="586"/>
        <v>9.4000000000000909</v>
      </c>
      <c r="AK336" s="129">
        <f t="shared" si="587"/>
        <v>1.7453292519927421E-4</v>
      </c>
      <c r="AL336" s="129">
        <f t="shared" si="588"/>
        <v>-4.6949356878648414E-3</v>
      </c>
      <c r="AM336" s="133">
        <f t="shared" si="589"/>
        <v>4.6794221487409526E-3</v>
      </c>
      <c r="AN336" s="128">
        <f t="shared" si="590"/>
        <v>1.0000018247532996</v>
      </c>
      <c r="AO336" s="133">
        <f t="shared" si="591"/>
        <v>0.8396931259817707</v>
      </c>
      <c r="AP336" s="133">
        <f t="shared" si="592"/>
        <v>-7.35089229085958</v>
      </c>
      <c r="AQ336" s="133">
        <f t="shared" si="593"/>
        <v>-5.7982011648123306</v>
      </c>
      <c r="AR336" s="128">
        <f t="shared" si="594"/>
        <v>1.8230400641271835E-2</v>
      </c>
      <c r="AS336" s="25"/>
      <c r="AT336" s="129">
        <f t="shared" si="595"/>
        <v>3.1296537761894636</v>
      </c>
      <c r="AU336" s="129">
        <f t="shared" si="596"/>
        <v>1.6516515133844223E-3</v>
      </c>
      <c r="AV336" s="129">
        <f t="shared" si="597"/>
        <v>3.129654212012837</v>
      </c>
      <c r="AX336" s="18">
        <v>40</v>
      </c>
      <c r="AY336" s="18">
        <v>15</v>
      </c>
      <c r="AZ336" s="18">
        <v>480</v>
      </c>
      <c r="BA336" s="125">
        <v>3.7000000000000002E-3</v>
      </c>
      <c r="BB336" s="125">
        <v>3.2000000000000002E-3</v>
      </c>
      <c r="BC336" s="138">
        <v>4.1000000000000003E-3</v>
      </c>
      <c r="BD336" s="122"/>
      <c r="BE336" s="30" t="s">
        <v>99</v>
      </c>
    </row>
    <row r="337" spans="1:57" x14ac:dyDescent="0.4">
      <c r="A337" s="44">
        <v>3515.35</v>
      </c>
      <c r="B337" s="44">
        <v>85.99</v>
      </c>
      <c r="C337" s="20">
        <v>218.69</v>
      </c>
      <c r="D337" s="24">
        <f t="shared" ref="D337:D346" si="598">S337+D336</f>
        <v>2563.184011458457</v>
      </c>
      <c r="E337" s="24">
        <f t="shared" ref="E337:E346" si="599">$BJ$3-D337</f>
        <v>-2457.644011458457</v>
      </c>
      <c r="F337" s="24">
        <f t="shared" ref="F337:F346" si="600">T337+F336</f>
        <v>-2033.5473979801568</v>
      </c>
      <c r="G337" s="24">
        <f t="shared" ref="G337:G346" si="601">U337+G336</f>
        <v>-713.35790503075486</v>
      </c>
      <c r="H337" s="20">
        <f t="shared" ref="H337:H346" si="602">H336+T337</f>
        <v>6503310.8426020201</v>
      </c>
      <c r="I337" s="20">
        <f t="shared" ref="I337:I346" si="603">I336+U337</f>
        <v>2213007.9720949689</v>
      </c>
      <c r="J337" s="21">
        <f t="shared" ref="J337:J346" si="604">SQRT(F337^2+G337^2)</f>
        <v>2155.0393315440288</v>
      </c>
      <c r="K337" s="21">
        <f t="shared" ref="K337:K346" si="605">IF(J337=0,0,IF(F337&lt;0,ATAN(G337/F337)*180/PI()+180,ATAN(G337/F337)*180/PI()))</f>
        <v>199.33060645717654</v>
      </c>
      <c r="L337" s="21">
        <f t="shared" ref="L337:L346" si="606">COS((K337-$BL$3)*PI()/180)*J337</f>
        <v>2016.3253066674727</v>
      </c>
      <c r="M337" s="134"/>
      <c r="N337" s="20">
        <f t="shared" ref="N337:N346" si="607">A337-A336</f>
        <v>9.2199999999997999</v>
      </c>
      <c r="O337" s="20">
        <f t="shared" ref="O337:O346" si="608">RADIANS(B337-B336)</f>
        <v>1.937315469713705E-2</v>
      </c>
      <c r="P337" s="20">
        <f t="shared" ref="P337:P346" si="609">RADIANS(C337-C336)</f>
        <v>-2.7925268031908676E-3</v>
      </c>
      <c r="Q337" s="22">
        <f t="shared" ref="Q337:Q346" si="610">ACOS(COS(O337)-SIN(RADIANS(B336))*SIN(RADIANS(B337))*(1-COS(P337)))</f>
        <v>1.9572114948556596E-2</v>
      </c>
      <c r="R337" s="21">
        <f t="shared" ref="R337:R346" si="611">2/Q337*TAN(Q337/2)</f>
        <v>1.0000319235298512</v>
      </c>
      <c r="S337" s="20">
        <f t="shared" ref="S337:S346" si="612">(N337/2)*(COS(RADIANS(B336))+COS(RADIANS(B337)))*R337</f>
        <v>0.73380890734240301</v>
      </c>
      <c r="T337" s="20">
        <f t="shared" ref="T337:T346" si="613">(N337/2)*(SIN(RADIANS(B336))*COS(RADIANS(C336))+SIN(RADIANS(B337))*COS(RADIANS(C337)))*R337</f>
        <v>-7.1656075674972399</v>
      </c>
      <c r="U337" s="20">
        <f t="shared" ref="U337:U346" si="614">(N337/2)*(SIN(RADIANS(B336))*SIN(RADIANS(C336))+SIN(RADIANS(B337))*SIN(RADIANS(C337)))*R337</f>
        <v>-5.7551089517522271</v>
      </c>
      <c r="V337" s="134"/>
      <c r="W337" s="44">
        <v>3515.35</v>
      </c>
      <c r="X337" s="44">
        <v>85.99</v>
      </c>
      <c r="Y337" s="20">
        <v>218.21199999999999</v>
      </c>
      <c r="Z337" s="20">
        <f t="shared" ref="Z337:Z346" si="615">AO337+Z336</f>
        <v>2563.1823594545353</v>
      </c>
      <c r="AA337" s="20">
        <f t="shared" ref="AA337:AA346" si="616">$BJ$3-Z337</f>
        <v>-2457.6423594545354</v>
      </c>
      <c r="AB337" s="20">
        <f t="shared" ref="AB337:AB346" si="617">AP337+AB336</f>
        <v>-2035.5280877916723</v>
      </c>
      <c r="AC337" s="20">
        <f t="shared" ref="AC337:AC346" si="618">AQ337+AC336</f>
        <v>-710.81200682216979</v>
      </c>
      <c r="AD337" s="20">
        <f t="shared" ref="AD337:AD346" si="619">AD336+AP337</f>
        <v>6503308.8619122123</v>
      </c>
      <c r="AE337" s="20">
        <f t="shared" ref="AE337:AE346" si="620">AE336+AQ337</f>
        <v>2213010.5179931796</v>
      </c>
      <c r="AF337" s="21">
        <f t="shared" ref="AF337:AF346" si="621">SQRT(AB337^2+AC337^2)</f>
        <v>2156.067787717117</v>
      </c>
      <c r="AG337" s="21">
        <f t="shared" ref="AG337:AG346" si="622">IF(AF337=0,0,IF(AB337&lt;0,ATAN(AC337/AB337)*180/PI()+180,ATAN(AC337/AB337)*180/PI()))</f>
        <v>199.2493420889339</v>
      </c>
      <c r="AH337" s="21">
        <f t="shared" ref="AH337:AH346" si="623">COS((AG337-$BL$3)*PI()/180)*AF337</f>
        <v>2016.2061312671244</v>
      </c>
      <c r="AI337" s="134"/>
      <c r="AJ337" s="20">
        <f t="shared" ref="AJ337:AJ346" si="624">W337-W336</f>
        <v>9.2199999999997999</v>
      </c>
      <c r="AK337" s="20">
        <f t="shared" ref="AK337:AK346" si="625">RADIANS(X337-X336)</f>
        <v>1.937315469713705E-2</v>
      </c>
      <c r="AL337" s="20">
        <f t="shared" ref="AL337:AL346" si="626">RADIANS(Y337-Y336)</f>
        <v>1.4137166941152125E-3</v>
      </c>
      <c r="AM337" s="23">
        <f t="shared" ref="AM337:AM346" si="627">ACOS(COS(AK337)-SIN(RADIANS(X336))*SIN(RADIANS(X337))*(1-COS(AL337)))</f>
        <v>1.942434025308315E-2</v>
      </c>
      <c r="AN337" s="44">
        <f t="shared" ref="AN337:AN346" si="628">2/AM337*TAN(AM337/2)</f>
        <v>1.0000314432692265</v>
      </c>
      <c r="AO337" s="23">
        <f t="shared" ref="AO337:AO346" si="629">(AJ337/2)*(COS(RADIANS(X336))+COS(RADIANS(X337)))*AN337</f>
        <v>0.73380855493412889</v>
      </c>
      <c r="AP337" s="23">
        <f t="shared" ref="AP337:AP346" si="630">(AJ337/2)*(SIN(RADIANS(X336))*COS(RADIANS(Y336))+SIN(RADIANS(X337))*COS(RADIANS(Y337)))*AN337</f>
        <v>-7.2253247619732459</v>
      </c>
      <c r="AQ337" s="23">
        <f t="shared" ref="AQ337:AQ346" si="631">(AJ337/2)*(SIN(RADIANS(X336))*SIN(RADIANS(Y336))+SIN(RADIANS(X337))*SIN(RADIANS(Y337)))*AN337</f>
        <v>-5.6799590034768306</v>
      </c>
      <c r="AR337" s="44">
        <f t="shared" ref="AR337:AR346" si="632">(10/AJ337)*2*(ASIN((SQRT((SIN((X336-X337)/2)^2+SIN(((Y336-Y337)/2)^2)*SIN(X336)*SIN(X337))))))</f>
        <v>1.2041126403066698</v>
      </c>
      <c r="AS337" s="134"/>
      <c r="AT337" s="20">
        <f t="shared" ref="AT337:AT346" si="633">SQRT((I337-AE337)^2+(H337-AD337)^2)</f>
        <v>3.2256363425013181</v>
      </c>
      <c r="AU337" s="20">
        <f t="shared" ref="AU337:AU346" si="634">D337-Z337</f>
        <v>1.6520039216629812E-3</v>
      </c>
      <c r="AV337" s="20">
        <f t="shared" ref="AV337:AV346" si="635">SQRT((I337-AE337)^2+(H337-AD337)^2+(D337-Z337)^2)</f>
        <v>3.2256367655367271</v>
      </c>
      <c r="AX337" s="18">
        <v>-35</v>
      </c>
      <c r="AY337" s="18">
        <v>-40</v>
      </c>
      <c r="AZ337" s="18">
        <v>305</v>
      </c>
      <c r="BA337" s="125">
        <v>8.0000000000000004E-4</v>
      </c>
      <c r="BB337" s="125">
        <v>-5.9999999999999995E-4</v>
      </c>
      <c r="BC337" s="138">
        <v>-2.0000000000000001E-4</v>
      </c>
      <c r="BD337" s="122"/>
      <c r="BE337" s="30" t="s">
        <v>99</v>
      </c>
    </row>
    <row r="338" spans="1:57" x14ac:dyDescent="0.4">
      <c r="A338" s="44">
        <v>3524.34</v>
      </c>
      <c r="B338" s="44">
        <v>86.26</v>
      </c>
      <c r="C338" s="20">
        <v>218.8</v>
      </c>
      <c r="D338" s="24">
        <f t="shared" si="598"/>
        <v>2563.7915549432864</v>
      </c>
      <c r="E338" s="24">
        <f t="shared" si="599"/>
        <v>-2458.2515549432865</v>
      </c>
      <c r="F338" s="24">
        <f t="shared" si="600"/>
        <v>-2040.5430124809379</v>
      </c>
      <c r="G338" s="24">
        <f t="shared" si="601"/>
        <v>-718.97147736911529</v>
      </c>
      <c r="H338" s="20">
        <f t="shared" si="602"/>
        <v>6503303.8469875194</v>
      </c>
      <c r="I338" s="20">
        <f t="shared" si="603"/>
        <v>2213002.3585226308</v>
      </c>
      <c r="J338" s="21">
        <f t="shared" si="604"/>
        <v>2163.5008137403393</v>
      </c>
      <c r="K338" s="21">
        <f t="shared" si="605"/>
        <v>199.40956327220283</v>
      </c>
      <c r="L338" s="21">
        <f t="shared" si="606"/>
        <v>2025.2925930271756</v>
      </c>
      <c r="M338" s="134"/>
      <c r="N338" s="20">
        <f t="shared" si="607"/>
        <v>8.9900000000002365</v>
      </c>
      <c r="O338" s="20">
        <f t="shared" si="608"/>
        <v>4.7123889803848684E-3</v>
      </c>
      <c r="P338" s="20">
        <f t="shared" si="609"/>
        <v>1.9198621771940006E-3</v>
      </c>
      <c r="Q338" s="22">
        <f t="shared" si="610"/>
        <v>5.0868104183836582E-3</v>
      </c>
      <c r="R338" s="21">
        <f t="shared" si="611"/>
        <v>1.0000021563089321</v>
      </c>
      <c r="S338" s="20">
        <f t="shared" si="612"/>
        <v>0.6075434848292014</v>
      </c>
      <c r="T338" s="20">
        <f t="shared" si="613"/>
        <v>-6.9956145007810635</v>
      </c>
      <c r="U338" s="20">
        <f t="shared" si="614"/>
        <v>-5.6135723383604157</v>
      </c>
      <c r="V338" s="134"/>
      <c r="W338" s="44">
        <v>3524.34</v>
      </c>
      <c r="X338" s="44">
        <v>86.26</v>
      </c>
      <c r="Y338" s="20">
        <v>218.381</v>
      </c>
      <c r="Z338" s="20">
        <f t="shared" si="615"/>
        <v>2563.7899031920729</v>
      </c>
      <c r="AA338" s="20">
        <f t="shared" si="616"/>
        <v>-2458.2499031920729</v>
      </c>
      <c r="AB338" s="20">
        <f t="shared" si="617"/>
        <v>-2042.5674275086219</v>
      </c>
      <c r="AC338" s="20">
        <f t="shared" si="618"/>
        <v>-716.37064685969847</v>
      </c>
      <c r="AD338" s="20">
        <f t="shared" si="619"/>
        <v>6503301.8225724958</v>
      </c>
      <c r="AE338" s="20">
        <f t="shared" si="620"/>
        <v>2213004.959353142</v>
      </c>
      <c r="AF338" s="21">
        <f t="shared" si="621"/>
        <v>2164.5481282709729</v>
      </c>
      <c r="AG338" s="21">
        <f t="shared" si="622"/>
        <v>199.32682387004473</v>
      </c>
      <c r="AH338" s="21">
        <f t="shared" si="623"/>
        <v>2025.1716032833513</v>
      </c>
      <c r="AI338" s="134"/>
      <c r="AJ338" s="20">
        <f t="shared" si="624"/>
        <v>8.9900000000002365</v>
      </c>
      <c r="AK338" s="20">
        <f t="shared" si="625"/>
        <v>4.7123889803848684E-3</v>
      </c>
      <c r="AL338" s="20">
        <f t="shared" si="626"/>
        <v>2.9496064358706113E-3</v>
      </c>
      <c r="AM338" s="23">
        <f t="shared" si="627"/>
        <v>5.5558111552842515E-3</v>
      </c>
      <c r="AN338" s="44">
        <f t="shared" si="628"/>
        <v>1.0000025722610726</v>
      </c>
      <c r="AO338" s="23">
        <f t="shared" si="629"/>
        <v>0.60754373753766944</v>
      </c>
      <c r="AP338" s="23">
        <f t="shared" si="630"/>
        <v>-7.0393397169496197</v>
      </c>
      <c r="AQ338" s="23">
        <f t="shared" si="631"/>
        <v>-5.5586400375287059</v>
      </c>
      <c r="AR338" s="44">
        <f t="shared" si="632"/>
        <v>0.35053290393878617</v>
      </c>
      <c r="AS338" s="134"/>
      <c r="AT338" s="20">
        <f t="shared" si="633"/>
        <v>3.2958421588138918</v>
      </c>
      <c r="AU338" s="20">
        <f t="shared" si="634"/>
        <v>1.6517512135578727E-3</v>
      </c>
      <c r="AV338" s="20">
        <f t="shared" si="635"/>
        <v>3.2958425727114284</v>
      </c>
      <c r="AX338" s="18">
        <v>-35</v>
      </c>
      <c r="AY338" s="18">
        <v>-40</v>
      </c>
      <c r="AZ338" s="18">
        <v>305</v>
      </c>
      <c r="BA338" s="125">
        <v>8.0000000000000004E-4</v>
      </c>
      <c r="BB338" s="125">
        <v>-5.9999999999999995E-4</v>
      </c>
      <c r="BC338" s="138">
        <v>-2.0000000000000001E-4</v>
      </c>
      <c r="BD338" s="122"/>
      <c r="BE338" s="30" t="s">
        <v>99</v>
      </c>
    </row>
    <row r="339" spans="1:57" x14ac:dyDescent="0.4">
      <c r="A339" s="44">
        <v>3533.38</v>
      </c>
      <c r="B339" s="44">
        <v>86.19</v>
      </c>
      <c r="C339" s="20">
        <v>218.14</v>
      </c>
      <c r="D339" s="24">
        <f t="shared" si="598"/>
        <v>2564.3867416896865</v>
      </c>
      <c r="E339" s="24">
        <f t="shared" si="599"/>
        <v>-2458.8467416896865</v>
      </c>
      <c r="F339" s="24">
        <f t="shared" si="600"/>
        <v>-2047.6053380893516</v>
      </c>
      <c r="G339" s="24">
        <f t="shared" si="601"/>
        <v>-724.58307249422512</v>
      </c>
      <c r="H339" s="20">
        <f t="shared" si="602"/>
        <v>6503296.7846619114</v>
      </c>
      <c r="I339" s="20">
        <f t="shared" si="603"/>
        <v>2212996.7469275058</v>
      </c>
      <c r="J339" s="21">
        <f t="shared" si="604"/>
        <v>2172.0286023708754</v>
      </c>
      <c r="K339" s="21">
        <f t="shared" si="605"/>
        <v>199.48726850241147</v>
      </c>
      <c r="L339" s="21">
        <f t="shared" si="606"/>
        <v>2034.3097121319954</v>
      </c>
      <c r="M339" s="134"/>
      <c r="N339" s="20">
        <f t="shared" si="607"/>
        <v>9.0399999999999636</v>
      </c>
      <c r="O339" s="20">
        <f t="shared" si="608"/>
        <v>-1.2217304763961596E-3</v>
      </c>
      <c r="P339" s="20">
        <f t="shared" si="609"/>
        <v>-1.1519173063163012E-2</v>
      </c>
      <c r="Q339" s="22">
        <f t="shared" si="610"/>
        <v>1.1558926066378428E-2</v>
      </c>
      <c r="R339" s="21">
        <f t="shared" si="611"/>
        <v>1.0000111342130802</v>
      </c>
      <c r="S339" s="20">
        <f t="shared" si="612"/>
        <v>0.59518674639984026</v>
      </c>
      <c r="T339" s="20">
        <f t="shared" si="613"/>
        <v>-7.0623256084135688</v>
      </c>
      <c r="U339" s="20">
        <f t="shared" si="614"/>
        <v>-5.6115951251098846</v>
      </c>
      <c r="V339" s="134"/>
      <c r="W339" s="44">
        <v>3533.38</v>
      </c>
      <c r="X339" s="44">
        <v>86.19</v>
      </c>
      <c r="Y339" s="20">
        <v>217.78700000000001</v>
      </c>
      <c r="Z339" s="20">
        <f t="shared" si="615"/>
        <v>2564.3850886934215</v>
      </c>
      <c r="AA339" s="20">
        <f t="shared" si="616"/>
        <v>-2458.8450886934215</v>
      </c>
      <c r="AB339" s="20">
        <f t="shared" si="617"/>
        <v>-2049.6674053688753</v>
      </c>
      <c r="AC339" s="20">
        <f t="shared" si="618"/>
        <v>-721.93454204746388</v>
      </c>
      <c r="AD339" s="20">
        <f t="shared" si="619"/>
        <v>6503294.7225946356</v>
      </c>
      <c r="AE339" s="20">
        <f t="shared" si="620"/>
        <v>2212999.3954579541</v>
      </c>
      <c r="AF339" s="21">
        <f t="shared" si="621"/>
        <v>2173.0913362380466</v>
      </c>
      <c r="AG339" s="21">
        <f t="shared" si="622"/>
        <v>199.40330029492725</v>
      </c>
      <c r="AH339" s="21">
        <f t="shared" si="623"/>
        <v>2034.1869047577563</v>
      </c>
      <c r="AI339" s="134"/>
      <c r="AJ339" s="20">
        <f t="shared" si="624"/>
        <v>9.0399999999999636</v>
      </c>
      <c r="AK339" s="20">
        <f t="shared" si="625"/>
        <v>-1.2217304763961596E-3</v>
      </c>
      <c r="AL339" s="20">
        <f t="shared" si="626"/>
        <v>-1.0367255756846215E-2</v>
      </c>
      <c r="AM339" s="23">
        <f t="shared" si="627"/>
        <v>1.041665517126944E-2</v>
      </c>
      <c r="AN339" s="44">
        <f t="shared" si="628"/>
        <v>1.0000090423235284</v>
      </c>
      <c r="AO339" s="23">
        <f t="shared" si="629"/>
        <v>0.59518550134876669</v>
      </c>
      <c r="AP339" s="23">
        <f t="shared" si="630"/>
        <v>-7.0999778602534311</v>
      </c>
      <c r="AQ339" s="23">
        <f t="shared" si="631"/>
        <v>-5.5638951877654055</v>
      </c>
      <c r="AR339" s="44">
        <f t="shared" si="632"/>
        <v>0.66133384227596903</v>
      </c>
      <c r="AS339" s="134"/>
      <c r="AT339" s="20">
        <f t="shared" si="633"/>
        <v>3.3566106396014681</v>
      </c>
      <c r="AU339" s="20">
        <f t="shared" si="634"/>
        <v>1.6529962649656227E-3</v>
      </c>
      <c r="AV339" s="20">
        <f t="shared" si="635"/>
        <v>3.3566110466186618</v>
      </c>
      <c r="AX339" s="18">
        <v>-35</v>
      </c>
      <c r="AY339" s="18">
        <v>-40</v>
      </c>
      <c r="AZ339" s="18">
        <v>305</v>
      </c>
      <c r="BA339" s="125">
        <v>8.0000000000000004E-4</v>
      </c>
      <c r="BB339" s="125">
        <v>-5.9999999999999995E-4</v>
      </c>
      <c r="BC339" s="138">
        <v>-2.0000000000000001E-4</v>
      </c>
      <c r="BD339" s="122"/>
      <c r="BE339" s="30" t="s">
        <v>99</v>
      </c>
    </row>
    <row r="340" spans="1:57" x14ac:dyDescent="0.4">
      <c r="A340" s="44">
        <v>3542.73</v>
      </c>
      <c r="B340" s="44">
        <v>86.26</v>
      </c>
      <c r="C340" s="20">
        <v>217.96</v>
      </c>
      <c r="D340" s="24">
        <f t="shared" si="598"/>
        <v>2565.0023323276305</v>
      </c>
      <c r="E340" s="24">
        <f t="shared" si="599"/>
        <v>-2459.4623323276305</v>
      </c>
      <c r="F340" s="24">
        <f t="shared" si="600"/>
        <v>-2054.9522339568971</v>
      </c>
      <c r="G340" s="24">
        <f t="shared" si="601"/>
        <v>-730.33342785832417</v>
      </c>
      <c r="H340" s="20">
        <f t="shared" si="602"/>
        <v>6503289.4377660435</v>
      </c>
      <c r="I340" s="20">
        <f t="shared" si="603"/>
        <v>2212990.9965721415</v>
      </c>
      <c r="J340" s="21">
        <f t="shared" si="604"/>
        <v>2180.8749619571799</v>
      </c>
      <c r="K340" s="21">
        <f t="shared" si="605"/>
        <v>199.565297311824</v>
      </c>
      <c r="L340" s="21">
        <f t="shared" si="606"/>
        <v>2043.6340180648399</v>
      </c>
      <c r="M340" s="134"/>
      <c r="N340" s="20">
        <f t="shared" si="607"/>
        <v>9.3499999999999091</v>
      </c>
      <c r="O340" s="20">
        <f t="shared" si="608"/>
        <v>1.2217304763961596E-3</v>
      </c>
      <c r="P340" s="20">
        <f t="shared" si="609"/>
        <v>-3.141592653589416E-3</v>
      </c>
      <c r="Q340" s="22">
        <f t="shared" si="610"/>
        <v>3.3644385271809352E-3</v>
      </c>
      <c r="R340" s="21">
        <f t="shared" si="611"/>
        <v>1.0000009432882848</v>
      </c>
      <c r="S340" s="20">
        <f t="shared" si="612"/>
        <v>0.61559063794395918</v>
      </c>
      <c r="T340" s="20">
        <f t="shared" si="613"/>
        <v>-7.346895867545407</v>
      </c>
      <c r="U340" s="20">
        <f t="shared" si="614"/>
        <v>-5.7503553640990477</v>
      </c>
      <c r="V340" s="134"/>
      <c r="W340" s="44">
        <v>3542.73</v>
      </c>
      <c r="X340" s="44">
        <v>86.26</v>
      </c>
      <c r="Y340" s="20">
        <v>218.15299999999999</v>
      </c>
      <c r="Z340" s="20">
        <f t="shared" si="615"/>
        <v>2565.0006809114716</v>
      </c>
      <c r="AA340" s="20">
        <f t="shared" si="616"/>
        <v>-2459.4606809114716</v>
      </c>
      <c r="AB340" s="20">
        <f t="shared" si="617"/>
        <v>-2057.0223124180134</v>
      </c>
      <c r="AC340" s="20">
        <f t="shared" si="618"/>
        <v>-727.67462755721567</v>
      </c>
      <c r="AD340" s="20">
        <f t="shared" si="619"/>
        <v>6503287.3676875867</v>
      </c>
      <c r="AE340" s="20">
        <f t="shared" si="620"/>
        <v>2212993.6553724445</v>
      </c>
      <c r="AF340" s="21">
        <f t="shared" si="621"/>
        <v>2181.9374778797132</v>
      </c>
      <c r="AG340" s="21">
        <f t="shared" si="622"/>
        <v>199.48130713528985</v>
      </c>
      <c r="AH340" s="21">
        <f t="shared" si="623"/>
        <v>2043.5107462766152</v>
      </c>
      <c r="AI340" s="134"/>
      <c r="AJ340" s="20">
        <f t="shared" si="624"/>
        <v>9.3499999999999091</v>
      </c>
      <c r="AK340" s="20">
        <f t="shared" si="625"/>
        <v>1.2217304763961596E-3</v>
      </c>
      <c r="AL340" s="20">
        <f t="shared" si="626"/>
        <v>6.3879050622989925E-3</v>
      </c>
      <c r="AM340" s="23">
        <f t="shared" si="627"/>
        <v>6.4900748386711449E-3</v>
      </c>
      <c r="AN340" s="44">
        <f t="shared" si="628"/>
        <v>1.0000035101040692</v>
      </c>
      <c r="AO340" s="23">
        <f t="shared" si="629"/>
        <v>0.61559221805023479</v>
      </c>
      <c r="AP340" s="23">
        <f t="shared" si="630"/>
        <v>-7.3549070491381823</v>
      </c>
      <c r="AQ340" s="23">
        <f t="shared" si="631"/>
        <v>-5.7400855097517622</v>
      </c>
      <c r="AR340" s="44">
        <f t="shared" si="632"/>
        <v>0.39504066870080584</v>
      </c>
      <c r="AS340" s="134"/>
      <c r="AT340" s="20">
        <f t="shared" si="633"/>
        <v>3.3696355690874169</v>
      </c>
      <c r="AU340" s="20">
        <f t="shared" si="634"/>
        <v>1.651416158892971E-3</v>
      </c>
      <c r="AV340" s="20">
        <f t="shared" si="635"/>
        <v>3.3696359737565733</v>
      </c>
      <c r="AX340" s="18">
        <v>-35</v>
      </c>
      <c r="AY340" s="18">
        <v>-40</v>
      </c>
      <c r="AZ340" s="18">
        <v>305</v>
      </c>
      <c r="BA340" s="125">
        <v>8.0000000000000004E-4</v>
      </c>
      <c r="BB340" s="125">
        <v>-5.9999999999999995E-4</v>
      </c>
      <c r="BC340" s="138">
        <v>-2.0000000000000001E-4</v>
      </c>
      <c r="BD340" s="122"/>
      <c r="BE340" s="30" t="s">
        <v>99</v>
      </c>
    </row>
    <row r="341" spans="1:57" x14ac:dyDescent="0.4">
      <c r="A341" s="44">
        <v>3552.07</v>
      </c>
      <c r="B341" s="44">
        <v>86.16</v>
      </c>
      <c r="C341" s="20">
        <v>217.36</v>
      </c>
      <c r="D341" s="24">
        <f t="shared" si="598"/>
        <v>2565.6197095332509</v>
      </c>
      <c r="E341" s="24">
        <f t="shared" si="599"/>
        <v>-2460.0797095332509</v>
      </c>
      <c r="F341" s="24">
        <f t="shared" si="600"/>
        <v>-2062.3300402214204</v>
      </c>
      <c r="G341" s="24">
        <f t="shared" si="601"/>
        <v>-736.02742506999232</v>
      </c>
      <c r="H341" s="20">
        <f t="shared" si="602"/>
        <v>6503282.0599597786</v>
      </c>
      <c r="I341" s="20">
        <f t="shared" si="603"/>
        <v>2212985.3025749298</v>
      </c>
      <c r="J341" s="21">
        <f t="shared" si="604"/>
        <v>2189.7355012089588</v>
      </c>
      <c r="K341" s="21">
        <f t="shared" si="605"/>
        <v>199.64103480492011</v>
      </c>
      <c r="L341" s="21">
        <f t="shared" si="606"/>
        <v>2052.9457764134363</v>
      </c>
      <c r="M341" s="134"/>
      <c r="N341" s="20">
        <f t="shared" si="607"/>
        <v>9.3400000000001455</v>
      </c>
      <c r="O341" s="20">
        <f t="shared" si="608"/>
        <v>-1.7453292519944783E-3</v>
      </c>
      <c r="P341" s="20">
        <f t="shared" si="609"/>
        <v>-1.0471975511965877E-2</v>
      </c>
      <c r="Q341" s="22">
        <f t="shared" si="610"/>
        <v>1.0593832121131186E-2</v>
      </c>
      <c r="R341" s="21">
        <f t="shared" si="611"/>
        <v>1.0000093525448805</v>
      </c>
      <c r="S341" s="20">
        <f t="shared" si="612"/>
        <v>0.61737720562038556</v>
      </c>
      <c r="T341" s="20">
        <f t="shared" si="613"/>
        <v>-7.3778062645235085</v>
      </c>
      <c r="U341" s="20">
        <f t="shared" si="614"/>
        <v>-5.6939972116681981</v>
      </c>
      <c r="V341" s="134"/>
      <c r="W341" s="44">
        <v>3552.07</v>
      </c>
      <c r="X341" s="44">
        <v>86.16</v>
      </c>
      <c r="Y341" s="20">
        <v>217.71799999999999</v>
      </c>
      <c r="Z341" s="20">
        <f t="shared" si="615"/>
        <v>2565.6180554523817</v>
      </c>
      <c r="AA341" s="20">
        <f t="shared" si="616"/>
        <v>-2460.0780554523817</v>
      </c>
      <c r="AB341" s="20">
        <f t="shared" si="617"/>
        <v>-2064.3726711329396</v>
      </c>
      <c r="AC341" s="20">
        <f t="shared" si="618"/>
        <v>-733.40404603510501</v>
      </c>
      <c r="AD341" s="20">
        <f t="shared" si="619"/>
        <v>6503280.0173288714</v>
      </c>
      <c r="AE341" s="20">
        <f t="shared" si="620"/>
        <v>2212987.9259539666</v>
      </c>
      <c r="AF341" s="21">
        <f t="shared" si="621"/>
        <v>2190.779774432202</v>
      </c>
      <c r="AG341" s="21">
        <f t="shared" si="622"/>
        <v>199.55846081060884</v>
      </c>
      <c r="AH341" s="21">
        <f t="shared" si="623"/>
        <v>2052.8242469334118</v>
      </c>
      <c r="AI341" s="134"/>
      <c r="AJ341" s="20">
        <f t="shared" si="624"/>
        <v>9.3400000000001455</v>
      </c>
      <c r="AK341" s="20">
        <f t="shared" si="625"/>
        <v>-1.7453292519944783E-3</v>
      </c>
      <c r="AL341" s="20">
        <f t="shared" si="626"/>
        <v>-7.5921822461753729E-3</v>
      </c>
      <c r="AM341" s="23">
        <f t="shared" si="627"/>
        <v>7.7740301486632912E-3</v>
      </c>
      <c r="AN341" s="44">
        <f t="shared" si="628"/>
        <v>1.0000050363258333</v>
      </c>
      <c r="AO341" s="23">
        <f t="shared" si="629"/>
        <v>0.61737454091005317</v>
      </c>
      <c r="AP341" s="23">
        <f t="shared" si="630"/>
        <v>-7.3503587149263403</v>
      </c>
      <c r="AQ341" s="23">
        <f t="shared" si="631"/>
        <v>-5.7294184778893245</v>
      </c>
      <c r="AR341" s="44">
        <f t="shared" si="632"/>
        <v>0.47342263882845703</v>
      </c>
      <c r="AS341" s="134"/>
      <c r="AT341" s="20">
        <f t="shared" si="633"/>
        <v>3.3248245958960623</v>
      </c>
      <c r="AU341" s="20">
        <f t="shared" si="634"/>
        <v>1.6540808692298015E-3</v>
      </c>
      <c r="AV341" s="20">
        <f t="shared" si="635"/>
        <v>3.3248250073438355</v>
      </c>
      <c r="AX341" s="18">
        <v>-35</v>
      </c>
      <c r="AY341" s="18">
        <v>-40</v>
      </c>
      <c r="AZ341" s="18">
        <v>305</v>
      </c>
      <c r="BA341" s="125">
        <v>8.0000000000000004E-4</v>
      </c>
      <c r="BB341" s="125">
        <v>-5.9999999999999995E-4</v>
      </c>
      <c r="BC341" s="138">
        <v>-2.0000000000000001E-4</v>
      </c>
      <c r="BD341" s="122"/>
      <c r="BE341" s="30" t="s">
        <v>99</v>
      </c>
    </row>
    <row r="342" spans="1:57" x14ac:dyDescent="0.4">
      <c r="A342" s="44">
        <v>3561.16</v>
      </c>
      <c r="B342" s="44">
        <v>85.95</v>
      </c>
      <c r="C342" s="20">
        <v>217.57</v>
      </c>
      <c r="D342" s="24">
        <f t="shared" si="598"/>
        <v>2566.2450914174619</v>
      </c>
      <c r="E342" s="24">
        <f t="shared" si="599"/>
        <v>-2460.705091417462</v>
      </c>
      <c r="F342" s="24">
        <f t="shared" si="600"/>
        <v>-2069.5278987555653</v>
      </c>
      <c r="G342" s="24">
        <f t="shared" si="601"/>
        <v>-741.5435510167265</v>
      </c>
      <c r="H342" s="20">
        <f t="shared" si="602"/>
        <v>6503274.8621012447</v>
      </c>
      <c r="I342" s="20">
        <f t="shared" si="603"/>
        <v>2212979.786448983</v>
      </c>
      <c r="J342" s="21">
        <f t="shared" si="604"/>
        <v>2198.37043324871</v>
      </c>
      <c r="K342" s="21">
        <f t="shared" si="605"/>
        <v>199.71337985830931</v>
      </c>
      <c r="L342" s="21">
        <f t="shared" si="606"/>
        <v>2062.0053533579057</v>
      </c>
      <c r="M342" s="134"/>
      <c r="N342" s="20">
        <f t="shared" si="607"/>
        <v>9.0899999999996908</v>
      </c>
      <c r="O342" s="20">
        <f t="shared" si="608"/>
        <v>-3.6651914291879828E-3</v>
      </c>
      <c r="P342" s="20">
        <f t="shared" si="609"/>
        <v>3.6651914291877348E-3</v>
      </c>
      <c r="Q342" s="22">
        <f t="shared" si="610"/>
        <v>5.177224741883979E-3</v>
      </c>
      <c r="R342" s="21">
        <f t="shared" si="611"/>
        <v>1.0000022336439893</v>
      </c>
      <c r="S342" s="20">
        <f t="shared" si="612"/>
        <v>0.6253818842112342</v>
      </c>
      <c r="T342" s="20">
        <f t="shared" si="613"/>
        <v>-7.1978585341448431</v>
      </c>
      <c r="U342" s="20">
        <f t="shared" si="614"/>
        <v>-5.5161259467341504</v>
      </c>
      <c r="V342" s="134"/>
      <c r="W342" s="44">
        <v>3561.16</v>
      </c>
      <c r="X342" s="44">
        <v>85.95</v>
      </c>
      <c r="Y342" s="20">
        <v>217.11600000000001</v>
      </c>
      <c r="Z342" s="20">
        <f t="shared" si="615"/>
        <v>2566.2434423658678</v>
      </c>
      <c r="AA342" s="20">
        <f t="shared" si="616"/>
        <v>-2460.7034423658679</v>
      </c>
      <c r="AB342" s="20">
        <f t="shared" si="617"/>
        <v>-2071.575114011348</v>
      </c>
      <c r="AC342" s="20">
        <f t="shared" si="618"/>
        <v>-738.91412396135092</v>
      </c>
      <c r="AD342" s="20">
        <f t="shared" si="619"/>
        <v>6503272.8148859926</v>
      </c>
      <c r="AE342" s="20">
        <f t="shared" si="620"/>
        <v>2212982.4158760402</v>
      </c>
      <c r="AF342" s="21">
        <f t="shared" si="621"/>
        <v>2199.4129979566592</v>
      </c>
      <c r="AG342" s="21">
        <f t="shared" si="622"/>
        <v>199.63090717438507</v>
      </c>
      <c r="AH342" s="21">
        <f t="shared" si="623"/>
        <v>2061.8834480966966</v>
      </c>
      <c r="AI342" s="134"/>
      <c r="AJ342" s="20">
        <f t="shared" si="624"/>
        <v>9.0899999999996908</v>
      </c>
      <c r="AK342" s="20">
        <f t="shared" si="625"/>
        <v>-3.6651914291879828E-3</v>
      </c>
      <c r="AL342" s="20">
        <f t="shared" si="626"/>
        <v>-1.0506882097005435E-2</v>
      </c>
      <c r="AM342" s="23">
        <f t="shared" si="627"/>
        <v>1.1104302836233426E-2</v>
      </c>
      <c r="AN342" s="44">
        <f t="shared" si="628"/>
        <v>1.0000102755884936</v>
      </c>
      <c r="AO342" s="23">
        <f t="shared" si="629"/>
        <v>0.6253869134864074</v>
      </c>
      <c r="AP342" s="23">
        <f t="shared" si="630"/>
        <v>-7.2024428784085162</v>
      </c>
      <c r="AQ342" s="23">
        <f t="shared" si="631"/>
        <v>-5.5100779262458861</v>
      </c>
      <c r="AR342" s="44">
        <f t="shared" si="632"/>
        <v>0.67221001431885696</v>
      </c>
      <c r="AS342" s="134"/>
      <c r="AT342" s="20">
        <f t="shared" si="633"/>
        <v>3.3324130803429104</v>
      </c>
      <c r="AU342" s="20">
        <f t="shared" si="634"/>
        <v>1.6490515940859041E-3</v>
      </c>
      <c r="AV342" s="20">
        <f t="shared" si="635"/>
        <v>3.3324134883612038</v>
      </c>
      <c r="AX342" s="18">
        <v>-35</v>
      </c>
      <c r="AY342" s="18">
        <v>-40</v>
      </c>
      <c r="AZ342" s="18">
        <v>305</v>
      </c>
      <c r="BA342" s="125">
        <v>8.0000000000000004E-4</v>
      </c>
      <c r="BB342" s="125">
        <v>-5.9999999999999995E-4</v>
      </c>
      <c r="BC342" s="138">
        <v>-2.0000000000000001E-4</v>
      </c>
      <c r="BD342" s="122" t="s">
        <v>105</v>
      </c>
      <c r="BE342" s="30" t="s">
        <v>99</v>
      </c>
    </row>
    <row r="343" spans="1:57" x14ac:dyDescent="0.4">
      <c r="A343" s="44">
        <v>3570.27</v>
      </c>
      <c r="B343" s="44">
        <v>86.02</v>
      </c>
      <c r="C343" s="20">
        <v>217.35</v>
      </c>
      <c r="D343" s="24">
        <f t="shared" si="598"/>
        <v>2566.8829527943467</v>
      </c>
      <c r="E343" s="24">
        <f t="shared" si="599"/>
        <v>-2461.3429527943467</v>
      </c>
      <c r="F343" s="24">
        <f t="shared" si="600"/>
        <v>-2076.7414657295667</v>
      </c>
      <c r="G343" s="24">
        <f t="shared" si="601"/>
        <v>-747.07071779423325</v>
      </c>
      <c r="H343" s="20">
        <f t="shared" si="602"/>
        <v>6503267.6485342709</v>
      </c>
      <c r="I343" s="20">
        <f t="shared" si="603"/>
        <v>2212974.2592822057</v>
      </c>
      <c r="J343" s="21">
        <f t="shared" si="604"/>
        <v>2207.0273611503276</v>
      </c>
      <c r="K343" s="21">
        <f t="shared" si="605"/>
        <v>199.78529036525319</v>
      </c>
      <c r="L343" s="21">
        <f t="shared" si="606"/>
        <v>2071.0840605746585</v>
      </c>
      <c r="M343" s="134"/>
      <c r="N343" s="20">
        <f t="shared" si="607"/>
        <v>9.1100000000001273</v>
      </c>
      <c r="O343" s="20">
        <f t="shared" si="608"/>
        <v>1.2217304763959117E-3</v>
      </c>
      <c r="P343" s="20">
        <f t="shared" si="609"/>
        <v>-3.8397243543875051E-3</v>
      </c>
      <c r="Q343" s="22">
        <f t="shared" si="610"/>
        <v>4.0204262294489812E-3</v>
      </c>
      <c r="R343" s="21">
        <f t="shared" si="611"/>
        <v>1.000001346987766</v>
      </c>
      <c r="S343" s="20">
        <f t="shared" si="612"/>
        <v>0.63786137688483102</v>
      </c>
      <c r="T343" s="20">
        <f t="shared" si="613"/>
        <v>-7.2135669740014636</v>
      </c>
      <c r="U343" s="20">
        <f t="shared" si="614"/>
        <v>-5.5271667775067002</v>
      </c>
      <c r="V343" s="134"/>
      <c r="W343" s="44">
        <v>3570.27</v>
      </c>
      <c r="X343" s="44">
        <v>86.02</v>
      </c>
      <c r="Y343" s="20">
        <v>216.95500000000001</v>
      </c>
      <c r="Z343" s="20">
        <f t="shared" si="615"/>
        <v>2566.8813033805573</v>
      </c>
      <c r="AA343" s="20">
        <f t="shared" si="616"/>
        <v>-2461.3413033805573</v>
      </c>
      <c r="AB343" s="20">
        <f t="shared" si="617"/>
        <v>-2078.8294349480379</v>
      </c>
      <c r="AC343" s="20">
        <f t="shared" si="618"/>
        <v>-744.3876965067235</v>
      </c>
      <c r="AD343" s="20">
        <f t="shared" si="619"/>
        <v>6503265.5605650563</v>
      </c>
      <c r="AE343" s="20">
        <f t="shared" si="620"/>
        <v>2212976.942303495</v>
      </c>
      <c r="AF343" s="21">
        <f t="shared" si="621"/>
        <v>2208.086244311341</v>
      </c>
      <c r="AG343" s="21">
        <f t="shared" si="622"/>
        <v>199.70144128002443</v>
      </c>
      <c r="AH343" s="21">
        <f t="shared" si="623"/>
        <v>2070.9589249517353</v>
      </c>
      <c r="AI343" s="134"/>
      <c r="AJ343" s="20">
        <f t="shared" si="624"/>
        <v>9.1100000000001273</v>
      </c>
      <c r="AK343" s="20">
        <f t="shared" si="625"/>
        <v>1.2217304763959117E-3</v>
      </c>
      <c r="AL343" s="20">
        <f t="shared" si="626"/>
        <v>-2.8099800957108942E-3</v>
      </c>
      <c r="AM343" s="23">
        <f t="shared" si="627"/>
        <v>3.0577610504531894E-3</v>
      </c>
      <c r="AN343" s="44">
        <f t="shared" si="628"/>
        <v>1.000000779159282</v>
      </c>
      <c r="AO343" s="23">
        <f t="shared" si="629"/>
        <v>0.63786101468946022</v>
      </c>
      <c r="AP343" s="23">
        <f t="shared" si="630"/>
        <v>-7.2543209366901102</v>
      </c>
      <c r="AQ343" s="23">
        <f t="shared" si="631"/>
        <v>-5.4735725453726065</v>
      </c>
      <c r="AR343" s="44">
        <f t="shared" si="632"/>
        <v>0.17953560332807786</v>
      </c>
      <c r="AS343" s="134"/>
      <c r="AT343" s="20">
        <f t="shared" si="633"/>
        <v>3.3997380311087073</v>
      </c>
      <c r="AU343" s="20">
        <f t="shared" si="634"/>
        <v>1.6494137894369487E-3</v>
      </c>
      <c r="AV343" s="20">
        <f t="shared" si="635"/>
        <v>3.3997384312227257</v>
      </c>
      <c r="AX343" s="18">
        <v>-35</v>
      </c>
      <c r="AY343" s="18">
        <v>-40</v>
      </c>
      <c r="AZ343" s="18">
        <v>305</v>
      </c>
      <c r="BA343" s="125">
        <v>8.0000000000000004E-4</v>
      </c>
      <c r="BB343" s="125">
        <v>-5.9999999999999995E-4</v>
      </c>
      <c r="BC343" s="138">
        <v>-2.0000000000000001E-4</v>
      </c>
      <c r="BD343" s="122"/>
      <c r="BE343" s="30" t="s">
        <v>99</v>
      </c>
    </row>
    <row r="344" spans="1:57" x14ac:dyDescent="0.4">
      <c r="A344" s="44">
        <v>3579.36</v>
      </c>
      <c r="B344" s="44">
        <v>86.15</v>
      </c>
      <c r="C344" s="20">
        <v>217.43</v>
      </c>
      <c r="D344" s="24">
        <f t="shared" si="598"/>
        <v>2567.5035859780951</v>
      </c>
      <c r="E344" s="24">
        <f t="shared" si="599"/>
        <v>-2461.9635859780951</v>
      </c>
      <c r="F344" s="24">
        <f t="shared" si="600"/>
        <v>-2083.9468022581464</v>
      </c>
      <c r="G344" s="24">
        <f t="shared" si="601"/>
        <v>-752.57762174764264</v>
      </c>
      <c r="H344" s="20">
        <f t="shared" si="602"/>
        <v>6503260.4431977421</v>
      </c>
      <c r="I344" s="20">
        <f t="shared" si="603"/>
        <v>2212968.7523782523</v>
      </c>
      <c r="J344" s="21">
        <f t="shared" si="604"/>
        <v>2215.6731147435289</v>
      </c>
      <c r="K344" s="21">
        <f t="shared" si="605"/>
        <v>199.85621829917412</v>
      </c>
      <c r="L344" s="21">
        <f t="shared" si="606"/>
        <v>2080.1434382121643</v>
      </c>
      <c r="M344" s="134"/>
      <c r="N344" s="20">
        <f t="shared" si="607"/>
        <v>9.0900000000001455</v>
      </c>
      <c r="O344" s="20">
        <f t="shared" si="608"/>
        <v>2.2689280275927969E-3</v>
      </c>
      <c r="P344" s="20">
        <f t="shared" si="609"/>
        <v>1.3962634015956819E-3</v>
      </c>
      <c r="Q344" s="22">
        <f t="shared" si="610"/>
        <v>2.6624231170671031E-3</v>
      </c>
      <c r="R344" s="21">
        <f t="shared" si="611"/>
        <v>1.0000005907084899</v>
      </c>
      <c r="S344" s="20">
        <f t="shared" si="612"/>
        <v>0.62063318374831844</v>
      </c>
      <c r="T344" s="20">
        <f t="shared" si="613"/>
        <v>-7.205336528579549</v>
      </c>
      <c r="U344" s="20">
        <f t="shared" si="614"/>
        <v>-5.5069039534094149</v>
      </c>
      <c r="V344" s="134"/>
      <c r="W344" s="44">
        <v>3579.36</v>
      </c>
      <c r="X344" s="44">
        <v>86.15</v>
      </c>
      <c r="Y344" s="20">
        <v>216.983</v>
      </c>
      <c r="Z344" s="20">
        <f t="shared" si="615"/>
        <v>2567.5019364762397</v>
      </c>
      <c r="AA344" s="20">
        <f t="shared" si="616"/>
        <v>-2461.9619364762398</v>
      </c>
      <c r="AB344" s="20">
        <f t="shared" si="617"/>
        <v>-2086.0750411441927</v>
      </c>
      <c r="AC344" s="20">
        <f t="shared" si="618"/>
        <v>-749.8415087813014</v>
      </c>
      <c r="AD344" s="20">
        <f t="shared" si="619"/>
        <v>6503258.3149588602</v>
      </c>
      <c r="AE344" s="20">
        <f t="shared" si="620"/>
        <v>2212971.4884912204</v>
      </c>
      <c r="AF344" s="21">
        <f t="shared" si="621"/>
        <v>2216.7479255829162</v>
      </c>
      <c r="AG344" s="21">
        <f t="shared" si="622"/>
        <v>199.77101890342476</v>
      </c>
      <c r="AH344" s="21">
        <f t="shared" si="623"/>
        <v>2080.0150242709828</v>
      </c>
      <c r="AI344" s="134"/>
      <c r="AJ344" s="20">
        <f t="shared" si="624"/>
        <v>9.0900000000001455</v>
      </c>
      <c r="AK344" s="20">
        <f t="shared" si="625"/>
        <v>2.2689280275927969E-3</v>
      </c>
      <c r="AL344" s="20">
        <f t="shared" si="626"/>
        <v>4.8869219055826545E-4</v>
      </c>
      <c r="AM344" s="23">
        <f t="shared" si="627"/>
        <v>2.3207199413182167E-3</v>
      </c>
      <c r="AN344" s="44">
        <f t="shared" si="628"/>
        <v>1.0000004488119956</v>
      </c>
      <c r="AO344" s="23">
        <f t="shared" si="629"/>
        <v>0.62063309568269742</v>
      </c>
      <c r="AP344" s="23">
        <f t="shared" si="630"/>
        <v>-7.2456061961546157</v>
      </c>
      <c r="AQ344" s="23">
        <f t="shared" si="631"/>
        <v>-5.4538122745778468</v>
      </c>
      <c r="AR344" s="44">
        <f t="shared" si="632"/>
        <v>0.14598886897544691</v>
      </c>
      <c r="AS344" s="134"/>
      <c r="AT344" s="20">
        <f t="shared" si="633"/>
        <v>3.4663691252672444</v>
      </c>
      <c r="AU344" s="20">
        <f t="shared" si="634"/>
        <v>1.649501855354174E-3</v>
      </c>
      <c r="AV344" s="20">
        <f t="shared" si="635"/>
        <v>3.4663695177321143</v>
      </c>
      <c r="AX344" s="18">
        <v>-35</v>
      </c>
      <c r="AY344" s="18">
        <v>-40</v>
      </c>
      <c r="AZ344" s="18">
        <v>305</v>
      </c>
      <c r="BA344" s="125">
        <v>8.0000000000000004E-4</v>
      </c>
      <c r="BB344" s="125">
        <v>-5.9999999999999995E-4</v>
      </c>
      <c r="BC344" s="138">
        <v>-2.0000000000000001E-4</v>
      </c>
      <c r="BD344" s="122"/>
      <c r="BE344" s="30" t="s">
        <v>99</v>
      </c>
    </row>
    <row r="345" spans="1:57" x14ac:dyDescent="0.4">
      <c r="A345" s="44">
        <v>3588.71</v>
      </c>
      <c r="B345" s="44">
        <v>86.56</v>
      </c>
      <c r="C345" s="20">
        <v>217.84</v>
      </c>
      <c r="D345" s="24">
        <f t="shared" si="598"/>
        <v>2568.0980073940386</v>
      </c>
      <c r="E345" s="24">
        <f t="shared" si="599"/>
        <v>-2462.5580073940387</v>
      </c>
      <c r="F345" s="24">
        <f t="shared" si="600"/>
        <v>-2091.3362094689587</v>
      </c>
      <c r="G345" s="24">
        <f t="shared" si="601"/>
        <v>-758.27543533440166</v>
      </c>
      <c r="H345" s="20">
        <f t="shared" si="602"/>
        <v>6503253.0537905311</v>
      </c>
      <c r="I345" s="20">
        <f t="shared" si="603"/>
        <v>2212963.0545646655</v>
      </c>
      <c r="J345" s="21">
        <f t="shared" si="604"/>
        <v>2224.5603558608091</v>
      </c>
      <c r="K345" s="21">
        <f t="shared" si="605"/>
        <v>199.92960164474965</v>
      </c>
      <c r="L345" s="21">
        <f t="shared" si="606"/>
        <v>2089.4665365198234</v>
      </c>
      <c r="M345" s="134"/>
      <c r="N345" s="20">
        <f t="shared" si="607"/>
        <v>9.3499999999999091</v>
      </c>
      <c r="O345" s="20">
        <f t="shared" si="608"/>
        <v>7.1558499331766919E-3</v>
      </c>
      <c r="P345" s="20">
        <f t="shared" si="609"/>
        <v>7.1558499331766919E-3</v>
      </c>
      <c r="Q345" s="22">
        <f t="shared" si="610"/>
        <v>1.0109658522548415E-2</v>
      </c>
      <c r="R345" s="21">
        <f t="shared" si="611"/>
        <v>1.0000085171866702</v>
      </c>
      <c r="S345" s="20">
        <f t="shared" si="612"/>
        <v>0.59442141594375053</v>
      </c>
      <c r="T345" s="20">
        <f t="shared" si="613"/>
        <v>-7.3894072108122986</v>
      </c>
      <c r="U345" s="20">
        <f t="shared" si="614"/>
        <v>-5.6978135867590503</v>
      </c>
      <c r="V345" s="134"/>
      <c r="W345" s="44">
        <v>3588.71</v>
      </c>
      <c r="X345" s="44">
        <v>86.56</v>
      </c>
      <c r="Y345" s="20">
        <v>217.643</v>
      </c>
      <c r="Z345" s="20">
        <f t="shared" si="615"/>
        <v>2568.0963619123095</v>
      </c>
      <c r="AA345" s="20">
        <f t="shared" si="616"/>
        <v>-2462.5563619123095</v>
      </c>
      <c r="AB345" s="20">
        <f t="shared" si="617"/>
        <v>-2093.4963247657597</v>
      </c>
      <c r="AC345" s="20">
        <f t="shared" si="618"/>
        <v>-755.49768876400697</v>
      </c>
      <c r="AD345" s="20">
        <f t="shared" si="619"/>
        <v>6503250.8936752388</v>
      </c>
      <c r="AE345" s="20">
        <f t="shared" si="620"/>
        <v>2212965.8323112377</v>
      </c>
      <c r="AF345" s="21">
        <f t="shared" si="621"/>
        <v>2225.6467867870451</v>
      </c>
      <c r="AG345" s="21">
        <f t="shared" si="622"/>
        <v>199.84342029356799</v>
      </c>
      <c r="AH345" s="21">
        <f t="shared" si="623"/>
        <v>2089.3357797611343</v>
      </c>
      <c r="AI345" s="134"/>
      <c r="AJ345" s="20">
        <f t="shared" si="624"/>
        <v>9.3499999999999091</v>
      </c>
      <c r="AK345" s="20">
        <f t="shared" si="625"/>
        <v>7.1558499331766919E-3</v>
      </c>
      <c r="AL345" s="20">
        <f t="shared" si="626"/>
        <v>1.1519173063162516E-2</v>
      </c>
      <c r="AM345" s="23">
        <f t="shared" si="627"/>
        <v>1.3541073121988267E-2</v>
      </c>
      <c r="AN345" s="44">
        <f t="shared" si="628"/>
        <v>1.0000152803352891</v>
      </c>
      <c r="AO345" s="23">
        <f t="shared" si="629"/>
        <v>0.59442543606988874</v>
      </c>
      <c r="AP345" s="23">
        <f t="shared" si="630"/>
        <v>-7.4212836215670768</v>
      </c>
      <c r="AQ345" s="23">
        <f t="shared" si="631"/>
        <v>-5.6561799827055106</v>
      </c>
      <c r="AR345" s="44">
        <f t="shared" si="632"/>
        <v>0.83700049580454128</v>
      </c>
      <c r="AS345" s="134"/>
      <c r="AT345" s="20">
        <f t="shared" si="633"/>
        <v>3.5188029349698717</v>
      </c>
      <c r="AU345" s="20">
        <f t="shared" si="634"/>
        <v>1.6454817291560175E-3</v>
      </c>
      <c r="AV345" s="20">
        <f t="shared" si="635"/>
        <v>3.5188033197044</v>
      </c>
      <c r="AX345" s="18">
        <v>-35</v>
      </c>
      <c r="AY345" s="18">
        <v>-40</v>
      </c>
      <c r="AZ345" s="18">
        <v>305</v>
      </c>
      <c r="BA345" s="125">
        <v>8.0000000000000004E-4</v>
      </c>
      <c r="BB345" s="125">
        <v>-5.9999999999999995E-4</v>
      </c>
      <c r="BC345" s="138">
        <v>-2.0000000000000001E-4</v>
      </c>
      <c r="BD345" s="122"/>
      <c r="BE345" s="30" t="s">
        <v>99</v>
      </c>
    </row>
    <row r="346" spans="1:57" x14ac:dyDescent="0.4">
      <c r="A346" s="128">
        <v>3598.06</v>
      </c>
      <c r="B346" s="128">
        <v>86.99</v>
      </c>
      <c r="C346" s="129">
        <v>217.83</v>
      </c>
      <c r="D346" s="130">
        <f t="shared" si="598"/>
        <v>2568.6240105287047</v>
      </c>
      <c r="E346" s="130">
        <f t="shared" si="599"/>
        <v>-2463.0840105287048</v>
      </c>
      <c r="F346" s="130">
        <f t="shared" si="600"/>
        <v>-2098.7089449188202</v>
      </c>
      <c r="G346" s="130">
        <f t="shared" si="601"/>
        <v>-764.00153192264531</v>
      </c>
      <c r="H346" s="129">
        <f t="shared" si="602"/>
        <v>6503245.6810550811</v>
      </c>
      <c r="I346" s="129">
        <f t="shared" si="603"/>
        <v>2212957.3284680774</v>
      </c>
      <c r="J346" s="131">
        <f t="shared" si="604"/>
        <v>2233.4452257134976</v>
      </c>
      <c r="K346" s="131">
        <f t="shared" si="605"/>
        <v>200.00322895165772</v>
      </c>
      <c r="L346" s="131">
        <f t="shared" si="606"/>
        <v>2098.7950434805671</v>
      </c>
      <c r="M346" s="25"/>
      <c r="N346" s="129">
        <f t="shared" si="607"/>
        <v>9.3499999999999091</v>
      </c>
      <c r="O346" s="129">
        <f t="shared" si="608"/>
        <v>7.5049157835754884E-3</v>
      </c>
      <c r="P346" s="129">
        <f t="shared" si="609"/>
        <v>-1.7453292519927421E-4</v>
      </c>
      <c r="Q346" s="132">
        <f t="shared" si="610"/>
        <v>7.5069385310588821E-3</v>
      </c>
      <c r="R346" s="131">
        <f t="shared" si="611"/>
        <v>1.0000046962036409</v>
      </c>
      <c r="S346" s="129">
        <f t="shared" si="612"/>
        <v>0.52600313466627846</v>
      </c>
      <c r="T346" s="129">
        <f t="shared" si="613"/>
        <v>-7.3727354498616391</v>
      </c>
      <c r="U346" s="129">
        <f t="shared" si="614"/>
        <v>-5.7260965882436103</v>
      </c>
      <c r="V346" s="25"/>
      <c r="W346" s="128">
        <v>3598.06</v>
      </c>
      <c r="X346" s="128">
        <v>87</v>
      </c>
      <c r="Y346" s="129">
        <v>217.41399999999999</v>
      </c>
      <c r="Z346" s="129">
        <f t="shared" si="615"/>
        <v>2568.6215510352617</v>
      </c>
      <c r="AA346" s="129">
        <f t="shared" si="616"/>
        <v>-2463.0815510352618</v>
      </c>
      <c r="AB346" s="129">
        <f t="shared" si="617"/>
        <v>-2100.8996189136496</v>
      </c>
      <c r="AC346" s="129">
        <f t="shared" si="618"/>
        <v>-761.1842840986111</v>
      </c>
      <c r="AD346" s="129">
        <f t="shared" si="619"/>
        <v>6503243.4903810909</v>
      </c>
      <c r="AE346" s="129">
        <f t="shared" si="620"/>
        <v>2212960.145715903</v>
      </c>
      <c r="AF346" s="131">
        <f t="shared" si="621"/>
        <v>2234.5426205624794</v>
      </c>
      <c r="AG346" s="131">
        <f t="shared" si="622"/>
        <v>199.91613526798582</v>
      </c>
      <c r="AH346" s="131">
        <f t="shared" si="623"/>
        <v>2098.6623051262859</v>
      </c>
      <c r="AI346" s="25"/>
      <c r="AJ346" s="129">
        <f t="shared" si="624"/>
        <v>9.3499999999999091</v>
      </c>
      <c r="AK346" s="129">
        <f t="shared" si="625"/>
        <v>7.6794487087750102E-3</v>
      </c>
      <c r="AL346" s="129">
        <f t="shared" si="626"/>
        <v>-3.9968039870672484E-3</v>
      </c>
      <c r="AM346" s="133">
        <f t="shared" si="627"/>
        <v>8.6543569955270794E-3</v>
      </c>
      <c r="AN346" s="128">
        <f t="shared" si="628"/>
        <v>1.0000062415379982</v>
      </c>
      <c r="AO346" s="133">
        <f t="shared" si="629"/>
        <v>0.525189122952192</v>
      </c>
      <c r="AP346" s="133">
        <f t="shared" si="630"/>
        <v>-7.403294147889997</v>
      </c>
      <c r="AQ346" s="133">
        <f t="shared" si="631"/>
        <v>-5.6865953346041884</v>
      </c>
      <c r="AR346" s="128">
        <f t="shared" si="632"/>
        <v>0.52140392274878822</v>
      </c>
      <c r="AS346" s="25"/>
      <c r="AT346" s="129">
        <f t="shared" si="633"/>
        <v>3.5687445751270452</v>
      </c>
      <c r="AU346" s="129">
        <f t="shared" si="634"/>
        <v>2.4594934429842397E-3</v>
      </c>
      <c r="AV346" s="129">
        <f t="shared" si="635"/>
        <v>3.5687454226389854</v>
      </c>
      <c r="AX346" s="18">
        <v>-35</v>
      </c>
      <c r="AY346" s="18">
        <v>-40</v>
      </c>
      <c r="AZ346" s="18">
        <v>305</v>
      </c>
      <c r="BA346" s="125">
        <v>8.0000000000000004E-4</v>
      </c>
      <c r="BB346" s="125">
        <v>-5.9999999999999995E-4</v>
      </c>
      <c r="BC346" s="138">
        <v>-2.0000000000000001E-4</v>
      </c>
      <c r="BD346" s="122"/>
      <c r="BE346" s="30" t="s">
        <v>99</v>
      </c>
    </row>
    <row r="347" spans="1:57" x14ac:dyDescent="0.4">
      <c r="A347" s="44">
        <v>3607.12</v>
      </c>
      <c r="B347" s="44">
        <v>87.63</v>
      </c>
      <c r="C347" s="20">
        <v>218.38</v>
      </c>
      <c r="D347" s="24">
        <f t="shared" ref="D347:D357" si="636">S347+D346</f>
        <v>2569.049216500131</v>
      </c>
      <c r="E347" s="24">
        <f t="shared" ref="E347:E357" si="637">$BJ$3-D347</f>
        <v>-2463.5092165001311</v>
      </c>
      <c r="F347" s="24">
        <f t="shared" ref="F347:F357" si="638">T347+F346</f>
        <v>-2105.8301610871608</v>
      </c>
      <c r="G347" s="24">
        <f t="shared" ref="G347:G357" si="639">U347+G346</f>
        <v>-769.58629671506321</v>
      </c>
      <c r="H347" s="20">
        <f t="shared" ref="H347:H357" si="640">H346+T347</f>
        <v>6503238.5598389124</v>
      </c>
      <c r="I347" s="20">
        <f t="shared" ref="I347:I357" si="641">I346+U347</f>
        <v>2212951.7437032848</v>
      </c>
      <c r="J347" s="21">
        <f t="shared" ref="J347:J357" si="642">SQRT(F347^2+G347^2)</f>
        <v>2242.0490037989766</v>
      </c>
      <c r="K347" s="21">
        <f t="shared" ref="K347:K357" si="643">IF(J347=0,0,IF(F347&lt;0,ATAN(G347/F347)*180/PI()+180,ATAN(G347/F347)*180/PI()))</f>
        <v>200.07508678829169</v>
      </c>
      <c r="L347" s="21">
        <f t="shared" ref="L347:L357" si="644">COS((K347-$BL$3)*PI()/180)*J347</f>
        <v>2107.8400291661537</v>
      </c>
      <c r="M347" s="134"/>
      <c r="N347" s="20">
        <f t="shared" ref="N347:N357" si="645">A347-A346</f>
        <v>9.0599999999999454</v>
      </c>
      <c r="O347" s="20">
        <f t="shared" ref="O347:O357" si="646">RADIANS(B347-B346)</f>
        <v>1.1170107212763718E-2</v>
      </c>
      <c r="P347" s="20">
        <f t="shared" ref="P347:P357" si="647">RADIANS(C347-C346)</f>
        <v>9.5993108859685154E-3</v>
      </c>
      <c r="Q347" s="22">
        <f t="shared" ref="Q347:Q357" si="648">ACOS(COS(O347)-SIN(RADIANS(B346))*SIN(RADIANS(B347))*(1-COS(P347)))</f>
        <v>1.4721213813699618E-2</v>
      </c>
      <c r="R347" s="21">
        <f t="shared" ref="R347:R357" si="649">2/Q347*TAN(Q347/2)</f>
        <v>1.0000180599027295</v>
      </c>
      <c r="S347" s="20">
        <f t="shared" ref="S347:S357" si="650">(N347/2)*(COS(RADIANS(B346))+COS(RADIANS(B347)))*R347</f>
        <v>0.42520597142621425</v>
      </c>
      <c r="T347" s="20">
        <f t="shared" ref="T347:T357" si="651">(N347/2)*(SIN(RADIANS(B346))*COS(RADIANS(C346))+SIN(RADIANS(B347))*COS(RADIANS(C347)))*R347</f>
        <v>-7.1212161683405562</v>
      </c>
      <c r="U347" s="20">
        <f t="shared" ref="U347:U357" si="652">(N347/2)*(SIN(RADIANS(B346))*SIN(RADIANS(C346))+SIN(RADIANS(B347))*SIN(RADIANS(C347)))*R347</f>
        <v>-5.5847647924178974</v>
      </c>
      <c r="V347" s="134"/>
      <c r="W347" s="44">
        <v>3607.12</v>
      </c>
      <c r="X347" s="44">
        <v>87.63</v>
      </c>
      <c r="Y347" s="20">
        <v>217.76900000000001</v>
      </c>
      <c r="Z347" s="20">
        <f t="shared" ref="Z347:Z357" si="653">AO347+Z346</f>
        <v>2569.0459654114907</v>
      </c>
      <c r="AA347" s="20">
        <f t="shared" ref="AA347:AA357" si="654">$BJ$3-Z347</f>
        <v>-2463.5059654114907</v>
      </c>
      <c r="AB347" s="20">
        <f t="shared" ref="AB347:AB357" si="655">AP347+AB346</f>
        <v>-2108.0706497711985</v>
      </c>
      <c r="AC347" s="20">
        <f t="shared" ref="AC347:AC357" si="656">AQ347+AC346</f>
        <v>-766.70503584601988</v>
      </c>
      <c r="AD347" s="20">
        <f t="shared" ref="AD347:AD357" si="657">AD346+AP347</f>
        <v>6503236.3193502333</v>
      </c>
      <c r="AE347" s="20">
        <f t="shared" ref="AE347:AE357" si="658">AE346+AQ347</f>
        <v>2212954.6249641557</v>
      </c>
      <c r="AF347" s="21">
        <f t="shared" ref="AF347:AF357" si="659">SQRT(AB347^2+AC347^2)</f>
        <v>2243.1670638671585</v>
      </c>
      <c r="AG347" s="21">
        <f t="shared" ref="AG347:AG357" si="660">IF(AF347=0,0,IF(AB347&lt;0,ATAN(AC347/AB347)*180/PI()+180,ATAN(AC347/AB347)*180/PI()))</f>
        <v>199.98632050135171</v>
      </c>
      <c r="AH347" s="21">
        <f t="shared" ref="AH347:AH357" si="661">COS((AG347-$BL$3)*PI()/180)*AF347</f>
        <v>2107.7043042855353</v>
      </c>
      <c r="AI347" s="134"/>
      <c r="AJ347" s="20">
        <f t="shared" ref="AJ347:AJ357" si="662">W347-W346</f>
        <v>9.0599999999999454</v>
      </c>
      <c r="AK347" s="20">
        <f t="shared" ref="AK347:AK357" si="663">RADIANS(X347-X346)</f>
        <v>1.0995574287564197E-2</v>
      </c>
      <c r="AL347" s="20">
        <f t="shared" ref="AL347:AL357" si="664">RADIANS(Y347-Y346)</f>
        <v>6.1959188445801869E-3</v>
      </c>
      <c r="AM347" s="23">
        <f t="shared" ref="AM347:AM357" si="665">ACOS(COS(AK347)-SIN(RADIANS(X346))*SIN(RADIANS(X347))*(1-COS(AL347)))</f>
        <v>1.2617742742316196E-2</v>
      </c>
      <c r="AN347" s="44">
        <f t="shared" ref="AN347:AN357" si="666">2/AM347*TAN(AM347/2)</f>
        <v>1.0000132674972211</v>
      </c>
      <c r="AO347" s="23">
        <f t="shared" ref="AO347:AO357" si="667">(AJ347/2)*(COS(RADIANS(X346))+COS(RADIANS(X347)))*AN347</f>
        <v>0.4244143762287077</v>
      </c>
      <c r="AP347" s="23">
        <f t="shared" ref="AP347:AP357" si="668">(AJ347/2)*(SIN(RADIANS(X346))*COS(RADIANS(Y346))+SIN(RADIANS(X347))*COS(RADIANS(Y347)))*AN347</f>
        <v>-7.1710308575487067</v>
      </c>
      <c r="AQ347" s="23">
        <f t="shared" ref="AQ347:AQ357" si="669">(AJ347/2)*(SIN(RADIANS(X346))*SIN(RADIANS(Y346))+SIN(RADIANS(X347))*SIN(RADIANS(Y347)))*AN347</f>
        <v>-5.5207517474087267</v>
      </c>
      <c r="AR347" s="44">
        <f t="shared" ref="AR347:AR357" si="670">(10/AJ347)*2*(ASIN((SQRT((SIN((X346-X347)/2)^2+SIN(((Y346-Y347)/2)^2)*SIN(X346)*SIN(X347))))))</f>
        <v>0.72661572012859588</v>
      </c>
      <c r="AS347" s="134"/>
      <c r="AT347" s="20">
        <f t="shared" ref="AT347:AT357" si="671">SQRT((I347-AE347)^2+(H347-AD347)^2)</f>
        <v>3.6498566722397419</v>
      </c>
      <c r="AU347" s="20">
        <f t="shared" ref="AU347:AU357" si="672">D347-Z347</f>
        <v>3.2510886403542827E-3</v>
      </c>
      <c r="AV347" s="20">
        <f t="shared" ref="AV347:AV357" si="673">SQRT((I347-AE347)^2+(H347-AD347)^2+(D347-Z347)^2)</f>
        <v>3.64985812018362</v>
      </c>
      <c r="AX347" s="18">
        <v>-25</v>
      </c>
      <c r="AY347" s="18">
        <v>-45</v>
      </c>
      <c r="AZ347" s="18">
        <v>290</v>
      </c>
      <c r="BA347" s="125">
        <v>5.9999999999999995E-4</v>
      </c>
      <c r="BB347" s="125">
        <v>-8.0000000000000004E-4</v>
      </c>
      <c r="BC347" s="138">
        <v>-1.1000000000000001E-3</v>
      </c>
      <c r="BD347" s="122"/>
      <c r="BE347" s="30" t="s">
        <v>99</v>
      </c>
    </row>
    <row r="348" spans="1:57" x14ac:dyDescent="0.4">
      <c r="A348" s="44">
        <v>3616.27</v>
      </c>
      <c r="B348" s="44">
        <v>88.37</v>
      </c>
      <c r="C348" s="20">
        <v>218.16</v>
      </c>
      <c r="D348" s="24">
        <f t="shared" si="636"/>
        <v>2569.3685450673634</v>
      </c>
      <c r="E348" s="24">
        <f t="shared" si="637"/>
        <v>-2463.8285450673634</v>
      </c>
      <c r="F348" s="24">
        <f t="shared" si="638"/>
        <v>-2113.0094052439208</v>
      </c>
      <c r="G348" s="24">
        <f t="shared" si="639"/>
        <v>-775.25001599418306</v>
      </c>
      <c r="H348" s="20">
        <f t="shared" si="640"/>
        <v>6503231.3805947555</v>
      </c>
      <c r="I348" s="20">
        <f t="shared" si="641"/>
        <v>2212946.0799840055</v>
      </c>
      <c r="J348" s="21">
        <f t="shared" si="642"/>
        <v>2250.7379531940737</v>
      </c>
      <c r="K348" s="21">
        <f t="shared" si="643"/>
        <v>200.14777327202074</v>
      </c>
      <c r="L348" s="21">
        <f t="shared" si="644"/>
        <v>2116.9802178355949</v>
      </c>
      <c r="M348" s="134"/>
      <c r="N348" s="20">
        <f t="shared" si="645"/>
        <v>9.1500000000000909</v>
      </c>
      <c r="O348" s="20">
        <f t="shared" si="646"/>
        <v>1.2915436464758198E-2</v>
      </c>
      <c r="P348" s="20">
        <f t="shared" si="647"/>
        <v>-3.8397243543875051E-3</v>
      </c>
      <c r="Q348" s="22">
        <f t="shared" si="648"/>
        <v>1.347344868748146E-2</v>
      </c>
      <c r="R348" s="21">
        <f t="shared" si="649"/>
        <v>1.0000151280929206</v>
      </c>
      <c r="S348" s="20">
        <f t="shared" si="650"/>
        <v>0.31932856723219943</v>
      </c>
      <c r="T348" s="20">
        <f t="shared" si="651"/>
        <v>-7.1792441567601148</v>
      </c>
      <c r="U348" s="20">
        <f t="shared" si="652"/>
        <v>-5.6637192791198299</v>
      </c>
      <c r="V348" s="134"/>
      <c r="W348" s="44">
        <v>3616.27</v>
      </c>
      <c r="X348" s="44">
        <v>88.37</v>
      </c>
      <c r="Y348" s="20">
        <v>218.03100000000001</v>
      </c>
      <c r="Z348" s="20">
        <f t="shared" si="653"/>
        <v>2569.365294142624</v>
      </c>
      <c r="AA348" s="20">
        <f t="shared" si="654"/>
        <v>-2463.825294142624</v>
      </c>
      <c r="AB348" s="20">
        <f t="shared" si="655"/>
        <v>-2115.2863114958509</v>
      </c>
      <c r="AC348" s="20">
        <f t="shared" si="656"/>
        <v>-772.32228121498599</v>
      </c>
      <c r="AD348" s="20">
        <f t="shared" si="657"/>
        <v>6503229.1036885083</v>
      </c>
      <c r="AE348" s="20">
        <f t="shared" si="658"/>
        <v>2212949.0077187866</v>
      </c>
      <c r="AF348" s="21">
        <f t="shared" si="659"/>
        <v>2251.8698642823128</v>
      </c>
      <c r="AG348" s="21">
        <f t="shared" si="660"/>
        <v>200.05788484104227</v>
      </c>
      <c r="AH348" s="21">
        <f t="shared" si="661"/>
        <v>2116.8425175768725</v>
      </c>
      <c r="AI348" s="134"/>
      <c r="AJ348" s="20">
        <f t="shared" si="662"/>
        <v>9.1500000000000909</v>
      </c>
      <c r="AK348" s="20">
        <f t="shared" si="663"/>
        <v>1.2915436464758198E-2</v>
      </c>
      <c r="AL348" s="20">
        <f t="shared" si="664"/>
        <v>4.5727626402251517E-3</v>
      </c>
      <c r="AM348" s="23">
        <f t="shared" si="665"/>
        <v>1.3700105757715519E-2</v>
      </c>
      <c r="AN348" s="44">
        <f t="shared" si="666"/>
        <v>1.0000156413683918</v>
      </c>
      <c r="AO348" s="23">
        <f t="shared" si="667"/>
        <v>0.31932873113324073</v>
      </c>
      <c r="AP348" s="23">
        <f t="shared" si="668"/>
        <v>-7.2156617246521408</v>
      </c>
      <c r="AQ348" s="23">
        <f t="shared" si="669"/>
        <v>-5.617245368966115</v>
      </c>
      <c r="AR348" s="44">
        <f t="shared" si="670"/>
        <v>0.80151253298128722</v>
      </c>
      <c r="AS348" s="134"/>
      <c r="AT348" s="20">
        <f t="shared" si="671"/>
        <v>3.708899163765202</v>
      </c>
      <c r="AU348" s="20">
        <f t="shared" si="672"/>
        <v>3.2509247394045815E-3</v>
      </c>
      <c r="AV348" s="20">
        <f t="shared" si="673"/>
        <v>3.7089005885153994</v>
      </c>
      <c r="AX348" s="18">
        <v>-25</v>
      </c>
      <c r="AY348" s="18">
        <v>-45</v>
      </c>
      <c r="AZ348" s="18">
        <v>290</v>
      </c>
      <c r="BA348" s="125">
        <v>5.9999999999999995E-4</v>
      </c>
      <c r="BB348" s="125">
        <v>-8.0000000000000004E-4</v>
      </c>
      <c r="BC348" s="138">
        <v>-1.1000000000000001E-3</v>
      </c>
      <c r="BD348" s="122"/>
      <c r="BE348" s="30" t="s">
        <v>99</v>
      </c>
    </row>
    <row r="349" spans="1:57" x14ac:dyDescent="0.4">
      <c r="A349" s="44">
        <v>3625.43</v>
      </c>
      <c r="B349" s="44">
        <v>88.88</v>
      </c>
      <c r="C349" s="20">
        <v>218.26</v>
      </c>
      <c r="D349" s="24">
        <f t="shared" si="636"/>
        <v>2569.588347517295</v>
      </c>
      <c r="E349" s="24">
        <f t="shared" si="637"/>
        <v>-2464.048347517295</v>
      </c>
      <c r="F349" s="24">
        <f t="shared" si="638"/>
        <v>-2120.2047679449752</v>
      </c>
      <c r="G349" s="24">
        <f t="shared" si="639"/>
        <v>-780.91424296742036</v>
      </c>
      <c r="H349" s="20">
        <f t="shared" si="640"/>
        <v>6503224.1852320544</v>
      </c>
      <c r="I349" s="20">
        <f t="shared" si="641"/>
        <v>2212940.4157570321</v>
      </c>
      <c r="J349" s="21">
        <f t="shared" si="642"/>
        <v>2259.4457977313782</v>
      </c>
      <c r="K349" s="21">
        <f t="shared" si="643"/>
        <v>200.21977139882597</v>
      </c>
      <c r="L349" s="21">
        <f t="shared" si="644"/>
        <v>2126.1330803658116</v>
      </c>
      <c r="M349" s="134"/>
      <c r="N349" s="20">
        <f t="shared" si="645"/>
        <v>9.1599999999998545</v>
      </c>
      <c r="O349" s="20">
        <f t="shared" si="646"/>
        <v>8.9011791851709224E-3</v>
      </c>
      <c r="P349" s="20">
        <f t="shared" si="647"/>
        <v>1.7453292519942303E-3</v>
      </c>
      <c r="Q349" s="22">
        <f t="shared" si="648"/>
        <v>9.0705783134559237E-3</v>
      </c>
      <c r="R349" s="21">
        <f t="shared" si="649"/>
        <v>1.0000068563389892</v>
      </c>
      <c r="S349" s="20">
        <f t="shared" si="650"/>
        <v>0.21980244993178349</v>
      </c>
      <c r="T349" s="20">
        <f t="shared" si="651"/>
        <v>-7.1953627010545551</v>
      </c>
      <c r="U349" s="20">
        <f t="shared" si="652"/>
        <v>-5.6642269732372501</v>
      </c>
      <c r="V349" s="134"/>
      <c r="W349" s="44">
        <v>3625.43</v>
      </c>
      <c r="X349" s="44">
        <v>88.88</v>
      </c>
      <c r="Y349" s="20">
        <v>217.89</v>
      </c>
      <c r="Z349" s="20">
        <f t="shared" si="653"/>
        <v>2569.5850966476564</v>
      </c>
      <c r="AA349" s="20">
        <f t="shared" si="654"/>
        <v>-2464.0450966476565</v>
      </c>
      <c r="AB349" s="20">
        <f t="shared" si="655"/>
        <v>-2122.5062716798716</v>
      </c>
      <c r="AC349" s="20">
        <f t="shared" si="656"/>
        <v>-777.95511935286902</v>
      </c>
      <c r="AD349" s="20">
        <f t="shared" si="657"/>
        <v>6503221.8837283244</v>
      </c>
      <c r="AE349" s="20">
        <f t="shared" si="658"/>
        <v>2212943.3748806487</v>
      </c>
      <c r="AF349" s="21">
        <f t="shared" si="659"/>
        <v>2260.5855526937539</v>
      </c>
      <c r="AG349" s="21">
        <f t="shared" si="660"/>
        <v>200.1292316272295</v>
      </c>
      <c r="AH349" s="21">
        <f t="shared" si="661"/>
        <v>2125.9940465177829</v>
      </c>
      <c r="AI349" s="134"/>
      <c r="AJ349" s="20">
        <f t="shared" si="662"/>
        <v>9.1599999999998545</v>
      </c>
      <c r="AK349" s="20">
        <f t="shared" si="663"/>
        <v>8.9011791851709224E-3</v>
      </c>
      <c r="AL349" s="20">
        <f t="shared" si="664"/>
        <v>-2.4609142453123458E-3</v>
      </c>
      <c r="AM349" s="23">
        <f t="shared" si="665"/>
        <v>9.234909995927465E-3</v>
      </c>
      <c r="AN349" s="44">
        <f t="shared" si="666"/>
        <v>1.0000071070241641</v>
      </c>
      <c r="AO349" s="23">
        <f t="shared" si="667"/>
        <v>0.21980250503262128</v>
      </c>
      <c r="AP349" s="23">
        <f t="shared" si="668"/>
        <v>-7.2199601840206489</v>
      </c>
      <c r="AQ349" s="23">
        <f t="shared" si="669"/>
        <v>-5.6328381378830121</v>
      </c>
      <c r="AR349" s="44">
        <f t="shared" si="670"/>
        <v>0.56368021662807466</v>
      </c>
      <c r="AS349" s="134"/>
      <c r="AT349" s="20">
        <f t="shared" si="671"/>
        <v>3.7487774003521253</v>
      </c>
      <c r="AU349" s="20">
        <f t="shared" si="672"/>
        <v>3.2508696385775693E-3</v>
      </c>
      <c r="AV349" s="20">
        <f t="shared" si="673"/>
        <v>3.7487788098985306</v>
      </c>
      <c r="AX349" s="18">
        <v>-25</v>
      </c>
      <c r="AY349" s="18">
        <v>-45</v>
      </c>
      <c r="AZ349" s="18">
        <v>290</v>
      </c>
      <c r="BA349" s="125">
        <v>5.9999999999999995E-4</v>
      </c>
      <c r="BB349" s="125">
        <v>-8.0000000000000004E-4</v>
      </c>
      <c r="BC349" s="138">
        <v>-1.1000000000000001E-3</v>
      </c>
      <c r="BD349" s="122"/>
      <c r="BE349" s="30" t="s">
        <v>99</v>
      </c>
    </row>
    <row r="350" spans="1:57" x14ac:dyDescent="0.4">
      <c r="A350" s="44">
        <v>3634.55</v>
      </c>
      <c r="B350" s="44">
        <v>89.48</v>
      </c>
      <c r="C350" s="20">
        <v>219.08</v>
      </c>
      <c r="D350" s="24">
        <f t="shared" si="636"/>
        <v>2569.7188673954051</v>
      </c>
      <c r="E350" s="24">
        <f t="shared" si="637"/>
        <v>-2464.1788673954052</v>
      </c>
      <c r="F350" s="24">
        <f t="shared" si="638"/>
        <v>-2127.3244523654143</v>
      </c>
      <c r="G350" s="24">
        <f t="shared" si="639"/>
        <v>-786.61207403449419</v>
      </c>
      <c r="H350" s="20">
        <f t="shared" si="640"/>
        <v>6503217.0655476339</v>
      </c>
      <c r="I350" s="20">
        <f t="shared" si="641"/>
        <v>2212934.7179259649</v>
      </c>
      <c r="J350" s="21">
        <f t="shared" si="642"/>
        <v>2268.097855174829</v>
      </c>
      <c r="K350" s="21">
        <f t="shared" si="643"/>
        <v>200.2926757801655</v>
      </c>
      <c r="L350" s="21">
        <f t="shared" si="644"/>
        <v>2135.2495702648525</v>
      </c>
      <c r="M350" s="134"/>
      <c r="N350" s="20">
        <f t="shared" si="645"/>
        <v>9.1200000000003456</v>
      </c>
      <c r="O350" s="20">
        <f t="shared" si="646"/>
        <v>1.0471975511966125E-2</v>
      </c>
      <c r="P350" s="20">
        <f t="shared" si="647"/>
        <v>1.431169986635388E-2</v>
      </c>
      <c r="Q350" s="22">
        <f t="shared" si="648"/>
        <v>1.7732546364934265E-2</v>
      </c>
      <c r="R350" s="21">
        <f t="shared" si="649"/>
        <v>1.0000262044240293</v>
      </c>
      <c r="S350" s="20">
        <f t="shared" si="650"/>
        <v>0.13051987811015739</v>
      </c>
      <c r="T350" s="20">
        <f t="shared" si="651"/>
        <v>-7.1196844204392242</v>
      </c>
      <c r="U350" s="20">
        <f t="shared" si="652"/>
        <v>-5.6978310670738006</v>
      </c>
      <c r="V350" s="134"/>
      <c r="W350" s="44">
        <v>3634.55</v>
      </c>
      <c r="X350" s="44">
        <v>89.48</v>
      </c>
      <c r="Y350" s="20">
        <v>219.04599999999999</v>
      </c>
      <c r="Z350" s="20">
        <f t="shared" si="653"/>
        <v>2569.7156187251867</v>
      </c>
      <c r="AA350" s="20">
        <f t="shared" si="654"/>
        <v>-2464.1756187251867</v>
      </c>
      <c r="AB350" s="20">
        <f t="shared" si="655"/>
        <v>-2129.645938448688</v>
      </c>
      <c r="AC350" s="20">
        <f t="shared" si="656"/>
        <v>-783.62776789651218</v>
      </c>
      <c r="AD350" s="20">
        <f t="shared" si="657"/>
        <v>6503214.7440615557</v>
      </c>
      <c r="AE350" s="20">
        <f t="shared" si="658"/>
        <v>2212937.7022321052</v>
      </c>
      <c r="AF350" s="21">
        <f t="shared" si="659"/>
        <v>2269.2431120903425</v>
      </c>
      <c r="AG350" s="21">
        <f t="shared" si="660"/>
        <v>200.20167363419458</v>
      </c>
      <c r="AH350" s="21">
        <f t="shared" si="661"/>
        <v>2135.1096567697159</v>
      </c>
      <c r="AI350" s="134"/>
      <c r="AJ350" s="20">
        <f t="shared" si="662"/>
        <v>9.1200000000003456</v>
      </c>
      <c r="AK350" s="20">
        <f t="shared" si="663"/>
        <v>1.0471975511966125E-2</v>
      </c>
      <c r="AL350" s="20">
        <f t="shared" si="664"/>
        <v>2.0176006153054551E-2</v>
      </c>
      <c r="AM350" s="23">
        <f t="shared" si="665"/>
        <v>2.2729856982117491E-2</v>
      </c>
      <c r="AN350" s="44">
        <f t="shared" si="666"/>
        <v>1.0000430560910145</v>
      </c>
      <c r="AO350" s="23">
        <f t="shared" si="667"/>
        <v>0.13052207753004369</v>
      </c>
      <c r="AP350" s="23">
        <f t="shared" si="668"/>
        <v>-7.1396667688162729</v>
      </c>
      <c r="AQ350" s="23">
        <f t="shared" si="669"/>
        <v>-5.6726485436431568</v>
      </c>
      <c r="AR350" s="44">
        <f t="shared" si="670"/>
        <v>1.3811354109349825</v>
      </c>
      <c r="AS350" s="134"/>
      <c r="AT350" s="20">
        <f t="shared" si="671"/>
        <v>3.7809232669472439</v>
      </c>
      <c r="AU350" s="20">
        <f t="shared" si="672"/>
        <v>3.2486702184542082E-3</v>
      </c>
      <c r="AV350" s="20">
        <f t="shared" si="673"/>
        <v>3.7809246626190807</v>
      </c>
      <c r="AX350" s="18">
        <v>-25</v>
      </c>
      <c r="AY350" s="18">
        <v>-45</v>
      </c>
      <c r="AZ350" s="18">
        <v>290</v>
      </c>
      <c r="BA350" s="125">
        <v>5.9999999999999995E-4</v>
      </c>
      <c r="BB350" s="125">
        <v>-8.0000000000000004E-4</v>
      </c>
      <c r="BC350" s="138">
        <v>-1.1000000000000001E-3</v>
      </c>
      <c r="BD350" s="122"/>
      <c r="BE350" s="30" t="s">
        <v>99</v>
      </c>
    </row>
    <row r="351" spans="1:57" x14ac:dyDescent="0.4">
      <c r="A351" s="44">
        <v>3643.87</v>
      </c>
      <c r="B351" s="44">
        <v>89.82</v>
      </c>
      <c r="C351" s="20">
        <v>218.88</v>
      </c>
      <c r="D351" s="24">
        <f t="shared" si="636"/>
        <v>2569.7757996557993</v>
      </c>
      <c r="E351" s="24">
        <f t="shared" si="637"/>
        <v>-2464.2357996557994</v>
      </c>
      <c r="F351" s="24">
        <f t="shared" si="638"/>
        <v>-2134.5693503495804</v>
      </c>
      <c r="G351" s="24">
        <f t="shared" si="639"/>
        <v>-792.47469024446639</v>
      </c>
      <c r="H351" s="20">
        <f t="shared" si="640"/>
        <v>6503209.8206496499</v>
      </c>
      <c r="I351" s="20">
        <f t="shared" si="641"/>
        <v>2212928.8553097551</v>
      </c>
      <c r="J351" s="21">
        <f t="shared" si="642"/>
        <v>2276.9282918286849</v>
      </c>
      <c r="K351" s="21">
        <f t="shared" si="643"/>
        <v>200.36781686620387</v>
      </c>
      <c r="L351" s="21">
        <f t="shared" si="644"/>
        <v>2144.5679011667044</v>
      </c>
      <c r="M351" s="134"/>
      <c r="N351" s="20">
        <f t="shared" si="645"/>
        <v>9.319999999999709</v>
      </c>
      <c r="O351" s="20">
        <f t="shared" si="646"/>
        <v>5.9341194567805317E-3</v>
      </c>
      <c r="P351" s="20">
        <f t="shared" si="647"/>
        <v>-3.4906585039889567E-3</v>
      </c>
      <c r="Q351" s="22">
        <f t="shared" si="648"/>
        <v>6.8846190951898922E-3</v>
      </c>
      <c r="R351" s="21">
        <f t="shared" si="649"/>
        <v>1.0000039498503952</v>
      </c>
      <c r="S351" s="20">
        <f t="shared" si="650"/>
        <v>5.6932260394247376E-2</v>
      </c>
      <c r="T351" s="20">
        <f t="shared" si="651"/>
        <v>-7.2448979841662258</v>
      </c>
      <c r="U351" s="20">
        <f t="shared" si="652"/>
        <v>-5.862616209972165</v>
      </c>
      <c r="V351" s="134"/>
      <c r="W351" s="44">
        <v>3643.87</v>
      </c>
      <c r="X351" s="44">
        <v>89.82</v>
      </c>
      <c r="Y351" s="20">
        <v>218.66300000000001</v>
      </c>
      <c r="Z351" s="20">
        <f t="shared" si="653"/>
        <v>2569.7725511397643</v>
      </c>
      <c r="AA351" s="20">
        <f t="shared" si="654"/>
        <v>-2464.2325511397644</v>
      </c>
      <c r="AB351" s="20">
        <f t="shared" si="655"/>
        <v>-2136.903650788804</v>
      </c>
      <c r="AC351" s="20">
        <f t="shared" si="656"/>
        <v>-789.47449278827628</v>
      </c>
      <c r="AD351" s="20">
        <f t="shared" si="657"/>
        <v>6503207.4863492157</v>
      </c>
      <c r="AE351" s="20">
        <f t="shared" si="658"/>
        <v>2212931.8555072136</v>
      </c>
      <c r="AF351" s="21">
        <f t="shared" si="659"/>
        <v>2278.0753252510822</v>
      </c>
      <c r="AG351" s="21">
        <f t="shared" si="660"/>
        <v>200.27664307088827</v>
      </c>
      <c r="AH351" s="21">
        <f t="shared" si="661"/>
        <v>2144.4275892952896</v>
      </c>
      <c r="AI351" s="134"/>
      <c r="AJ351" s="20">
        <f t="shared" si="662"/>
        <v>9.319999999999709</v>
      </c>
      <c r="AK351" s="20">
        <f t="shared" si="663"/>
        <v>5.9341194567805317E-3</v>
      </c>
      <c r="AL351" s="20">
        <f t="shared" si="664"/>
        <v>-6.6846110351379568E-3</v>
      </c>
      <c r="AM351" s="23">
        <f t="shared" si="665"/>
        <v>8.9384562361678466E-3</v>
      </c>
      <c r="AN351" s="44">
        <f t="shared" si="666"/>
        <v>1.0000066580531857</v>
      </c>
      <c r="AO351" s="23">
        <f t="shared" si="667"/>
        <v>5.6932414577744846E-2</v>
      </c>
      <c r="AP351" s="23">
        <f t="shared" si="668"/>
        <v>-7.2577123401160453</v>
      </c>
      <c r="AQ351" s="23">
        <f t="shared" si="669"/>
        <v>-5.8467248917641088</v>
      </c>
      <c r="AR351" s="44">
        <f t="shared" si="670"/>
        <v>0.54778166110465953</v>
      </c>
      <c r="AS351" s="134"/>
      <c r="AT351" s="20">
        <f t="shared" si="671"/>
        <v>3.801334411421144</v>
      </c>
      <c r="AU351" s="20">
        <f t="shared" si="672"/>
        <v>3.2485160350006481E-3</v>
      </c>
      <c r="AV351" s="20">
        <f t="shared" si="673"/>
        <v>3.8013357994672039</v>
      </c>
      <c r="AX351" s="18">
        <v>-25</v>
      </c>
      <c r="AY351" s="18">
        <v>-45</v>
      </c>
      <c r="AZ351" s="18">
        <v>290</v>
      </c>
      <c r="BA351" s="125">
        <v>5.9999999999999995E-4</v>
      </c>
      <c r="BB351" s="125">
        <v>-8.0000000000000004E-4</v>
      </c>
      <c r="BC351" s="138">
        <v>-1.1000000000000001E-3</v>
      </c>
      <c r="BD351" s="122"/>
      <c r="BE351" s="30" t="s">
        <v>99</v>
      </c>
    </row>
    <row r="352" spans="1:57" x14ac:dyDescent="0.4">
      <c r="A352" s="44">
        <v>3652.85</v>
      </c>
      <c r="B352" s="44">
        <v>91.02</v>
      </c>
      <c r="C352" s="20">
        <v>219.48</v>
      </c>
      <c r="D352" s="24">
        <f t="shared" si="636"/>
        <v>2569.7099740088343</v>
      </c>
      <c r="E352" s="24">
        <f t="shared" si="637"/>
        <v>-2464.1699740088343</v>
      </c>
      <c r="F352" s="24">
        <f t="shared" si="638"/>
        <v>-2141.5299888293462</v>
      </c>
      <c r="G352" s="24">
        <f t="shared" si="639"/>
        <v>-798.14759905754454</v>
      </c>
      <c r="H352" s="20">
        <f t="shared" si="640"/>
        <v>6503202.8600111706</v>
      </c>
      <c r="I352" s="20">
        <f t="shared" si="641"/>
        <v>2212923.1824009418</v>
      </c>
      <c r="J352" s="21">
        <f t="shared" si="642"/>
        <v>2285.4299995704841</v>
      </c>
      <c r="K352" s="21">
        <f t="shared" si="643"/>
        <v>200.44040979323225</v>
      </c>
      <c r="L352" s="21">
        <f t="shared" si="644"/>
        <v>2153.5465350906175</v>
      </c>
      <c r="M352" s="134"/>
      <c r="N352" s="20">
        <f t="shared" si="645"/>
        <v>8.9800000000000182</v>
      </c>
      <c r="O352" s="20">
        <f t="shared" si="646"/>
        <v>2.0943951023932005E-2</v>
      </c>
      <c r="P352" s="20">
        <f t="shared" si="647"/>
        <v>1.0471975511965877E-2</v>
      </c>
      <c r="Q352" s="22">
        <f t="shared" si="648"/>
        <v>2.3415837673400164E-2</v>
      </c>
      <c r="R352" s="21">
        <f t="shared" si="649"/>
        <v>1.0000456942932552</v>
      </c>
      <c r="S352" s="20">
        <f t="shared" si="650"/>
        <v>-6.5825646964962584E-2</v>
      </c>
      <c r="T352" s="20">
        <f t="shared" si="651"/>
        <v>-6.9606384797658079</v>
      </c>
      <c r="U352" s="20">
        <f t="shared" si="652"/>
        <v>-5.6729088130781768</v>
      </c>
      <c r="V352" s="134"/>
      <c r="W352" s="44">
        <v>3652.85</v>
      </c>
      <c r="X352" s="44">
        <v>91.02</v>
      </c>
      <c r="Y352" s="20">
        <v>219.011</v>
      </c>
      <c r="Z352" s="20">
        <f t="shared" si="653"/>
        <v>2569.7067258919742</v>
      </c>
      <c r="AA352" s="20">
        <f t="shared" si="654"/>
        <v>-2464.1667258919742</v>
      </c>
      <c r="AB352" s="20">
        <f t="shared" si="655"/>
        <v>-2143.8981453494366</v>
      </c>
      <c r="AC352" s="20">
        <f t="shared" si="656"/>
        <v>-795.10564873621161</v>
      </c>
      <c r="AD352" s="20">
        <f t="shared" si="657"/>
        <v>6503200.4918546556</v>
      </c>
      <c r="AE352" s="20">
        <f t="shared" si="658"/>
        <v>2212926.2243512655</v>
      </c>
      <c r="AF352" s="21">
        <f t="shared" si="659"/>
        <v>2286.5896549851236</v>
      </c>
      <c r="AG352" s="21">
        <f t="shared" si="660"/>
        <v>200.34826263043678</v>
      </c>
      <c r="AH352" s="21">
        <f t="shared" si="661"/>
        <v>2153.4053202574337</v>
      </c>
      <c r="AI352" s="134"/>
      <c r="AJ352" s="20">
        <f t="shared" si="662"/>
        <v>8.9800000000000182</v>
      </c>
      <c r="AK352" s="20">
        <f t="shared" si="663"/>
        <v>2.0943951023932005E-2</v>
      </c>
      <c r="AL352" s="20">
        <f t="shared" si="664"/>
        <v>6.0737457969400012E-3</v>
      </c>
      <c r="AM352" s="23">
        <f t="shared" si="665"/>
        <v>2.180679118051887E-2</v>
      </c>
      <c r="AN352" s="44">
        <f t="shared" si="666"/>
        <v>1.0000396298963452</v>
      </c>
      <c r="AO352" s="23">
        <f t="shared" si="667"/>
        <v>-6.5825247790352523E-2</v>
      </c>
      <c r="AP352" s="23">
        <f t="shared" si="668"/>
        <v>-6.9944945606325239</v>
      </c>
      <c r="AQ352" s="23">
        <f t="shared" si="669"/>
        <v>-5.6311559479352891</v>
      </c>
      <c r="AR352" s="44">
        <f t="shared" si="670"/>
        <v>1.3422728761922702</v>
      </c>
      <c r="AS352" s="134"/>
      <c r="AT352" s="20">
        <f t="shared" si="671"/>
        <v>3.8550780862643155</v>
      </c>
      <c r="AU352" s="20">
        <f t="shared" si="672"/>
        <v>3.2481168600497767E-3</v>
      </c>
      <c r="AV352" s="20">
        <f t="shared" si="673"/>
        <v>3.8550794546232732</v>
      </c>
      <c r="AX352" s="18">
        <v>-25</v>
      </c>
      <c r="AY352" s="18">
        <v>-45</v>
      </c>
      <c r="AZ352" s="18">
        <v>290</v>
      </c>
      <c r="BA352" s="125">
        <v>5.9999999999999995E-4</v>
      </c>
      <c r="BB352" s="125">
        <v>-8.0000000000000004E-4</v>
      </c>
      <c r="BC352" s="138">
        <v>-1.1000000000000001E-3</v>
      </c>
      <c r="BD352" s="122"/>
      <c r="BE352" s="30" t="s">
        <v>99</v>
      </c>
    </row>
    <row r="353" spans="1:57" x14ac:dyDescent="0.4">
      <c r="A353" s="44">
        <v>3661.95</v>
      </c>
      <c r="B353" s="44">
        <v>91.49</v>
      </c>
      <c r="C353" s="20">
        <v>219.76</v>
      </c>
      <c r="D353" s="24">
        <f t="shared" si="636"/>
        <v>2569.5106647822909</v>
      </c>
      <c r="E353" s="24">
        <f t="shared" si="637"/>
        <v>-2463.9706647822909</v>
      </c>
      <c r="F353" s="24">
        <f t="shared" si="638"/>
        <v>-2148.5379273029562</v>
      </c>
      <c r="G353" s="24">
        <f t="shared" si="639"/>
        <v>-803.94918893459317</v>
      </c>
      <c r="H353" s="20">
        <f t="shared" si="640"/>
        <v>6503195.8520726971</v>
      </c>
      <c r="I353" s="20">
        <f t="shared" si="641"/>
        <v>2212917.380811065</v>
      </c>
      <c r="J353" s="21">
        <f t="shared" si="642"/>
        <v>2294.0247434253783</v>
      </c>
      <c r="K353" s="21">
        <f t="shared" si="643"/>
        <v>200.51506072987274</v>
      </c>
      <c r="L353" s="21">
        <f t="shared" si="644"/>
        <v>2162.6441175054956</v>
      </c>
      <c r="M353" s="134"/>
      <c r="N353" s="20">
        <f t="shared" si="645"/>
        <v>9.0999999999999091</v>
      </c>
      <c r="O353" s="20">
        <f t="shared" si="646"/>
        <v>8.2030474843733294E-3</v>
      </c>
      <c r="P353" s="20">
        <f t="shared" si="647"/>
        <v>4.8869219055841422E-3</v>
      </c>
      <c r="Q353" s="22">
        <f t="shared" si="648"/>
        <v>9.5477957348668596E-3</v>
      </c>
      <c r="R353" s="21">
        <f t="shared" si="649"/>
        <v>1.0000075967695354</v>
      </c>
      <c r="S353" s="20">
        <f t="shared" si="650"/>
        <v>-0.19930922654337158</v>
      </c>
      <c r="T353" s="20">
        <f t="shared" si="651"/>
        <v>-7.00793847360986</v>
      </c>
      <c r="U353" s="20">
        <f t="shared" si="652"/>
        <v>-5.8015898770486096</v>
      </c>
      <c r="V353" s="134"/>
      <c r="W353" s="44">
        <v>3661.95</v>
      </c>
      <c r="X353" s="44">
        <v>91.49</v>
      </c>
      <c r="Y353" s="20">
        <v>219.26499999999999</v>
      </c>
      <c r="Z353" s="20">
        <f t="shared" si="653"/>
        <v>2569.5074167356424</v>
      </c>
      <c r="AA353" s="20">
        <f t="shared" si="654"/>
        <v>-2463.9674167356425</v>
      </c>
      <c r="AB353" s="20">
        <f t="shared" si="655"/>
        <v>-2150.9546422001708</v>
      </c>
      <c r="AC353" s="20">
        <f t="shared" si="656"/>
        <v>-800.84808098625615</v>
      </c>
      <c r="AD353" s="20">
        <f t="shared" si="657"/>
        <v>6503193.4353578044</v>
      </c>
      <c r="AE353" s="20">
        <f t="shared" si="658"/>
        <v>2212920.4819190153</v>
      </c>
      <c r="AF353" s="21">
        <f t="shared" si="659"/>
        <v>2295.2044618338109</v>
      </c>
      <c r="AG353" s="21">
        <f t="shared" si="660"/>
        <v>200.42141396437961</v>
      </c>
      <c r="AH353" s="21">
        <f t="shared" si="661"/>
        <v>2162.5020747576182</v>
      </c>
      <c r="AI353" s="134"/>
      <c r="AJ353" s="20">
        <f t="shared" si="662"/>
        <v>9.0999999999999091</v>
      </c>
      <c r="AK353" s="20">
        <f t="shared" si="663"/>
        <v>8.2030474843733294E-3</v>
      </c>
      <c r="AL353" s="20">
        <f t="shared" si="664"/>
        <v>4.4331363000654342E-3</v>
      </c>
      <c r="AM353" s="23">
        <f t="shared" si="665"/>
        <v>9.3237947048334657E-3</v>
      </c>
      <c r="AN353" s="44">
        <f t="shared" si="666"/>
        <v>1.0000072444919534</v>
      </c>
      <c r="AO353" s="23">
        <f t="shared" si="667"/>
        <v>-0.19930915633173257</v>
      </c>
      <c r="AP353" s="23">
        <f t="shared" si="668"/>
        <v>-7.0564968507343986</v>
      </c>
      <c r="AQ353" s="23">
        <f t="shared" si="669"/>
        <v>-5.7424322500445042</v>
      </c>
      <c r="AR353" s="44">
        <f t="shared" si="670"/>
        <v>0.51395491158348983</v>
      </c>
      <c r="AS353" s="134"/>
      <c r="AT353" s="20">
        <f t="shared" si="671"/>
        <v>3.9315876427036307</v>
      </c>
      <c r="AU353" s="20">
        <f t="shared" si="672"/>
        <v>3.2480466484230419E-3</v>
      </c>
      <c r="AV353" s="20">
        <f t="shared" si="673"/>
        <v>3.931588984376027</v>
      </c>
      <c r="AX353" s="18">
        <v>-25</v>
      </c>
      <c r="AY353" s="18">
        <v>-45</v>
      </c>
      <c r="AZ353" s="18">
        <v>290</v>
      </c>
      <c r="BA353" s="125">
        <v>5.9999999999999995E-4</v>
      </c>
      <c r="BB353" s="125">
        <v>-8.0000000000000004E-4</v>
      </c>
      <c r="BC353" s="138">
        <v>-1.1000000000000001E-3</v>
      </c>
      <c r="BD353" s="122"/>
      <c r="BE353" s="30" t="s">
        <v>99</v>
      </c>
    </row>
    <row r="354" spans="1:57" x14ac:dyDescent="0.4">
      <c r="A354" s="44">
        <v>3671.01</v>
      </c>
      <c r="B354" s="44">
        <v>91.76</v>
      </c>
      <c r="C354" s="20">
        <v>219.43</v>
      </c>
      <c r="D354" s="24">
        <f t="shared" si="636"/>
        <v>2569.2537426582448</v>
      </c>
      <c r="E354" s="24">
        <f t="shared" si="637"/>
        <v>-2463.7137426582449</v>
      </c>
      <c r="F354" s="24">
        <f t="shared" si="638"/>
        <v>-2155.5164563518388</v>
      </c>
      <c r="G354" s="24">
        <f t="shared" si="639"/>
        <v>-809.7213068048078</v>
      </c>
      <c r="H354" s="20">
        <f t="shared" si="640"/>
        <v>6503188.873543648</v>
      </c>
      <c r="I354" s="20">
        <f t="shared" si="641"/>
        <v>2212911.6086931946</v>
      </c>
      <c r="J354" s="21">
        <f t="shared" si="642"/>
        <v>2302.5854573277566</v>
      </c>
      <c r="K354" s="21">
        <f t="shared" si="643"/>
        <v>200.58872509072918</v>
      </c>
      <c r="L354" s="21">
        <f t="shared" si="644"/>
        <v>2171.7002267531602</v>
      </c>
      <c r="M354" s="134"/>
      <c r="N354" s="20">
        <f t="shared" si="645"/>
        <v>9.0600000000004002</v>
      </c>
      <c r="O354" s="20">
        <f t="shared" si="646"/>
        <v>4.7123889803848684E-3</v>
      </c>
      <c r="P354" s="20">
        <f t="shared" si="647"/>
        <v>-5.7595865315810098E-3</v>
      </c>
      <c r="Q354" s="22">
        <f t="shared" si="648"/>
        <v>7.4399401161231449E-3</v>
      </c>
      <c r="R354" s="21">
        <f t="shared" si="649"/>
        <v>1.0000046127512772</v>
      </c>
      <c r="S354" s="20">
        <f t="shared" si="650"/>
        <v>-0.25692212404599563</v>
      </c>
      <c r="T354" s="20">
        <f t="shared" si="651"/>
        <v>-6.9785290488824447</v>
      </c>
      <c r="U354" s="20">
        <f t="shared" si="652"/>
        <v>-5.7721178702145828</v>
      </c>
      <c r="V354" s="134"/>
      <c r="W354" s="44">
        <v>3671.01</v>
      </c>
      <c r="X354" s="44">
        <v>91.76</v>
      </c>
      <c r="Y354" s="20">
        <v>218.95599999999999</v>
      </c>
      <c r="Z354" s="20">
        <f t="shared" si="653"/>
        <v>2569.2504946990439</v>
      </c>
      <c r="AA354" s="20">
        <f t="shared" si="654"/>
        <v>-2463.7104946990439</v>
      </c>
      <c r="AB354" s="20">
        <f t="shared" si="655"/>
        <v>-2157.9817321570254</v>
      </c>
      <c r="AC354" s="20">
        <f t="shared" si="656"/>
        <v>-806.56098279839591</v>
      </c>
      <c r="AD354" s="20">
        <f t="shared" si="657"/>
        <v>6503186.4082678473</v>
      </c>
      <c r="AE354" s="20">
        <f t="shared" si="658"/>
        <v>2212914.7690172032</v>
      </c>
      <c r="AF354" s="21">
        <f t="shared" si="659"/>
        <v>2303.7850974637695</v>
      </c>
      <c r="AG354" s="21">
        <f t="shared" si="660"/>
        <v>200.4935862109329</v>
      </c>
      <c r="AH354" s="21">
        <f t="shared" si="661"/>
        <v>2171.5573204705629</v>
      </c>
      <c r="AI354" s="134"/>
      <c r="AJ354" s="20">
        <f t="shared" si="662"/>
        <v>9.0600000000004002</v>
      </c>
      <c r="AK354" s="20">
        <f t="shared" si="663"/>
        <v>4.7123889803848684E-3</v>
      </c>
      <c r="AL354" s="20">
        <f t="shared" si="664"/>
        <v>-5.3930673886624344E-3</v>
      </c>
      <c r="AM354" s="23">
        <f t="shared" si="665"/>
        <v>7.1601915143209016E-3</v>
      </c>
      <c r="AN354" s="44">
        <f t="shared" si="666"/>
        <v>1.0000042723837805</v>
      </c>
      <c r="AO354" s="23">
        <f t="shared" si="667"/>
        <v>-0.2569220365984588</v>
      </c>
      <c r="AP354" s="23">
        <f t="shared" si="668"/>
        <v>-7.0270899568543692</v>
      </c>
      <c r="AQ354" s="23">
        <f t="shared" si="669"/>
        <v>-5.7129018121397594</v>
      </c>
      <c r="AR354" s="44">
        <f t="shared" si="670"/>
        <v>0.3401118885451212</v>
      </c>
      <c r="AS354" s="134"/>
      <c r="AT354" s="20">
        <f t="shared" si="671"/>
        <v>4.0081457824934086</v>
      </c>
      <c r="AU354" s="20">
        <f t="shared" si="672"/>
        <v>3.2479592009622138E-3</v>
      </c>
      <c r="AV354" s="20">
        <f t="shared" si="673"/>
        <v>4.0081470984681529</v>
      </c>
      <c r="AX354" s="18">
        <v>-25</v>
      </c>
      <c r="AY354" s="18">
        <v>-45</v>
      </c>
      <c r="AZ354" s="18">
        <v>290</v>
      </c>
      <c r="BA354" s="125">
        <v>5.9999999999999995E-4</v>
      </c>
      <c r="BB354" s="125">
        <v>-8.0000000000000004E-4</v>
      </c>
      <c r="BC354" s="138">
        <v>-1.1000000000000001E-3</v>
      </c>
      <c r="BD354" s="122"/>
      <c r="BE354" s="30" t="s">
        <v>99</v>
      </c>
    </row>
    <row r="355" spans="1:57" x14ac:dyDescent="0.4">
      <c r="A355" s="44">
        <v>3680.32</v>
      </c>
      <c r="B355" s="44">
        <v>91.63</v>
      </c>
      <c r="C355" s="20">
        <v>219.65</v>
      </c>
      <c r="D355" s="24">
        <f t="shared" si="636"/>
        <v>2568.978361741064</v>
      </c>
      <c r="E355" s="24">
        <f t="shared" si="637"/>
        <v>-2463.438361741064</v>
      </c>
      <c r="F355" s="24">
        <f t="shared" si="638"/>
        <v>-2162.6929973699393</v>
      </c>
      <c r="G355" s="24">
        <f t="shared" si="639"/>
        <v>-815.64561104941652</v>
      </c>
      <c r="H355" s="20">
        <f t="shared" si="640"/>
        <v>6503181.6970026297</v>
      </c>
      <c r="I355" s="20">
        <f t="shared" si="641"/>
        <v>2212905.68438895</v>
      </c>
      <c r="J355" s="21">
        <f t="shared" si="642"/>
        <v>2311.3889252345975</v>
      </c>
      <c r="K355" s="21">
        <f t="shared" si="643"/>
        <v>200.66364148782435</v>
      </c>
      <c r="L355" s="21">
        <f t="shared" si="644"/>
        <v>2181.0058454853397</v>
      </c>
      <c r="M355" s="134"/>
      <c r="N355" s="20">
        <f t="shared" si="645"/>
        <v>9.3099999999999454</v>
      </c>
      <c r="O355" s="20">
        <f t="shared" si="646"/>
        <v>-2.2689280275927969E-3</v>
      </c>
      <c r="P355" s="20">
        <f t="shared" si="647"/>
        <v>3.8397243543875051E-3</v>
      </c>
      <c r="Q355" s="22">
        <f t="shared" si="648"/>
        <v>4.4585436880952845E-3</v>
      </c>
      <c r="R355" s="21">
        <f t="shared" si="649"/>
        <v>1.000001656554278</v>
      </c>
      <c r="S355" s="20">
        <f t="shared" si="650"/>
        <v>-0.27538091718100144</v>
      </c>
      <c r="T355" s="20">
        <f t="shared" si="651"/>
        <v>-7.1765410181005356</v>
      </c>
      <c r="U355" s="20">
        <f t="shared" si="652"/>
        <v>-5.9243042446086749</v>
      </c>
      <c r="V355" s="134"/>
      <c r="W355" s="44">
        <v>3680.32</v>
      </c>
      <c r="X355" s="44">
        <v>91.63</v>
      </c>
      <c r="Y355" s="20">
        <v>219.16800000000001</v>
      </c>
      <c r="Z355" s="20">
        <f t="shared" si="653"/>
        <v>2568.975113806001</v>
      </c>
      <c r="AA355" s="20">
        <f t="shared" si="654"/>
        <v>-2463.435113806001</v>
      </c>
      <c r="AB355" s="20">
        <f t="shared" si="655"/>
        <v>-2165.2074477280858</v>
      </c>
      <c r="AC355" s="20">
        <f t="shared" si="656"/>
        <v>-812.42521027215685</v>
      </c>
      <c r="AD355" s="20">
        <f t="shared" si="657"/>
        <v>6503179.1825522762</v>
      </c>
      <c r="AE355" s="20">
        <f t="shared" si="658"/>
        <v>2212908.9047897295</v>
      </c>
      <c r="AF355" s="21">
        <f t="shared" si="659"/>
        <v>2312.6084869650826</v>
      </c>
      <c r="AG355" s="21">
        <f t="shared" si="660"/>
        <v>200.5670043208041</v>
      </c>
      <c r="AH355" s="21">
        <f t="shared" si="661"/>
        <v>2180.8619924918489</v>
      </c>
      <c r="AI355" s="134"/>
      <c r="AJ355" s="20">
        <f t="shared" si="662"/>
        <v>9.3099999999999454</v>
      </c>
      <c r="AK355" s="20">
        <f t="shared" si="663"/>
        <v>-2.2689280275927969E-3</v>
      </c>
      <c r="AL355" s="20">
        <f t="shared" si="664"/>
        <v>3.7000980142282841E-3</v>
      </c>
      <c r="AM355" s="23">
        <f t="shared" si="665"/>
        <v>4.338983238898253E-3</v>
      </c>
      <c r="AN355" s="44">
        <f t="shared" si="666"/>
        <v>1.0000015689009161</v>
      </c>
      <c r="AO355" s="23">
        <f t="shared" si="667"/>
        <v>-0.27538089304297825</v>
      </c>
      <c r="AP355" s="23">
        <f t="shared" si="668"/>
        <v>-7.2257155710601886</v>
      </c>
      <c r="AQ355" s="23">
        <f t="shared" si="669"/>
        <v>-5.864227473760959</v>
      </c>
      <c r="AR355" s="44">
        <f t="shared" si="670"/>
        <v>0.18797590459435828</v>
      </c>
      <c r="AS355" s="134"/>
      <c r="AT355" s="20">
        <f t="shared" si="671"/>
        <v>4.0857608546298696</v>
      </c>
      <c r="AU355" s="20">
        <f t="shared" si="672"/>
        <v>3.2479350629728287E-3</v>
      </c>
      <c r="AV355" s="20">
        <f t="shared" si="673"/>
        <v>4.0857621455865463</v>
      </c>
      <c r="AX355" s="18">
        <v>-25</v>
      </c>
      <c r="AY355" s="18">
        <v>-45</v>
      </c>
      <c r="AZ355" s="18">
        <v>290</v>
      </c>
      <c r="BA355" s="125">
        <v>5.9999999999999995E-4</v>
      </c>
      <c r="BB355" s="125">
        <v>-8.0000000000000004E-4</v>
      </c>
      <c r="BC355" s="138">
        <v>-1.1000000000000001E-3</v>
      </c>
      <c r="BD355" s="122"/>
      <c r="BE355" s="30" t="s">
        <v>99</v>
      </c>
    </row>
    <row r="356" spans="1:57" x14ac:dyDescent="0.4">
      <c r="A356" s="44">
        <v>3689.45</v>
      </c>
      <c r="B356" s="44">
        <v>92.27</v>
      </c>
      <c r="C356" s="20">
        <v>219.43</v>
      </c>
      <c r="D356" s="24">
        <f t="shared" si="636"/>
        <v>2568.6676932648334</v>
      </c>
      <c r="E356" s="24">
        <f t="shared" si="637"/>
        <v>-2463.1276932648334</v>
      </c>
      <c r="F356" s="24">
        <f t="shared" si="638"/>
        <v>-2169.7297533803039</v>
      </c>
      <c r="G356" s="24">
        <f t="shared" si="639"/>
        <v>-821.45452497079668</v>
      </c>
      <c r="H356" s="20">
        <f t="shared" si="640"/>
        <v>6503174.660246619</v>
      </c>
      <c r="I356" s="20">
        <f t="shared" si="641"/>
        <v>2212899.8754750285</v>
      </c>
      <c r="J356" s="21">
        <f t="shared" si="642"/>
        <v>2320.0247281653596</v>
      </c>
      <c r="K356" s="21">
        <f t="shared" si="643"/>
        <v>200.73654657454159</v>
      </c>
      <c r="L356" s="21">
        <f t="shared" si="644"/>
        <v>2190.1302112190624</v>
      </c>
      <c r="M356" s="134"/>
      <c r="N356" s="20">
        <f t="shared" si="645"/>
        <v>9.1299999999996544</v>
      </c>
      <c r="O356" s="20">
        <f t="shared" si="646"/>
        <v>1.1170107212763718E-2</v>
      </c>
      <c r="P356" s="20">
        <f t="shared" si="647"/>
        <v>-3.8397243543875051E-3</v>
      </c>
      <c r="Q356" s="22">
        <f t="shared" si="648"/>
        <v>1.1810908250057262E-2</v>
      </c>
      <c r="R356" s="21">
        <f t="shared" si="649"/>
        <v>1.0000116249583062</v>
      </c>
      <c r="S356" s="20">
        <f t="shared" si="650"/>
        <v>-0.31066847623071026</v>
      </c>
      <c r="T356" s="20">
        <f t="shared" si="651"/>
        <v>-7.0367560103645665</v>
      </c>
      <c r="U356" s="20">
        <f t="shared" si="652"/>
        <v>-5.8089139213801957</v>
      </c>
      <c r="V356" s="134"/>
      <c r="W356" s="44">
        <v>3689.45</v>
      </c>
      <c r="X356" s="44">
        <v>92.27</v>
      </c>
      <c r="Y356" s="20">
        <v>219.16300000000001</v>
      </c>
      <c r="Z356" s="20">
        <f t="shared" si="653"/>
        <v>2568.6644457108277</v>
      </c>
      <c r="AA356" s="20">
        <f t="shared" si="654"/>
        <v>-2463.1244457108278</v>
      </c>
      <c r="AB356" s="20">
        <f t="shared" si="655"/>
        <v>-2172.2820281243189</v>
      </c>
      <c r="AC356" s="20">
        <f t="shared" si="656"/>
        <v>-818.18800740464974</v>
      </c>
      <c r="AD356" s="20">
        <f t="shared" si="657"/>
        <v>6503172.1079718797</v>
      </c>
      <c r="AE356" s="20">
        <f t="shared" si="658"/>
        <v>2212903.1419925969</v>
      </c>
      <c r="AF356" s="21">
        <f t="shared" si="659"/>
        <v>2321.2584572108071</v>
      </c>
      <c r="AG356" s="21">
        <f t="shared" si="660"/>
        <v>200.63883626220127</v>
      </c>
      <c r="AH356" s="21">
        <f t="shared" si="661"/>
        <v>2189.9856900856857</v>
      </c>
      <c r="AI356" s="134"/>
      <c r="AJ356" s="20">
        <f t="shared" si="662"/>
        <v>9.1299999999996544</v>
      </c>
      <c r="AK356" s="20">
        <f t="shared" si="663"/>
        <v>1.1170107212763718E-2</v>
      </c>
      <c r="AL356" s="20">
        <f t="shared" si="664"/>
        <v>-8.7266462599637105E-5</v>
      </c>
      <c r="AM356" s="23">
        <f t="shared" si="665"/>
        <v>1.1170447693940266E-2</v>
      </c>
      <c r="AN356" s="44">
        <f t="shared" si="666"/>
        <v>1.0000103983715567</v>
      </c>
      <c r="AO356" s="23">
        <f t="shared" si="667"/>
        <v>-0.31066809517330357</v>
      </c>
      <c r="AP356" s="23">
        <f t="shared" si="668"/>
        <v>-7.0745803962333831</v>
      </c>
      <c r="AQ356" s="23">
        <f t="shared" si="669"/>
        <v>-5.7627971324928691</v>
      </c>
      <c r="AR356" s="44">
        <f t="shared" si="670"/>
        <v>0.70099629162331933</v>
      </c>
      <c r="AS356" s="134"/>
      <c r="AT356" s="20">
        <f t="shared" si="671"/>
        <v>4.1453882049523134</v>
      </c>
      <c r="AU356" s="20">
        <f t="shared" si="672"/>
        <v>3.247554005611164E-3</v>
      </c>
      <c r="AV356" s="20">
        <f t="shared" si="673"/>
        <v>4.1453894770413049</v>
      </c>
      <c r="AX356" s="18">
        <v>-25</v>
      </c>
      <c r="AY356" s="18">
        <v>-45</v>
      </c>
      <c r="AZ356" s="18">
        <v>290</v>
      </c>
      <c r="BA356" s="125">
        <v>5.9999999999999995E-4</v>
      </c>
      <c r="BB356" s="125">
        <v>-8.0000000000000004E-4</v>
      </c>
      <c r="BC356" s="138">
        <v>-1.1000000000000001E-3</v>
      </c>
      <c r="BD356" s="122"/>
      <c r="BE356" s="30" t="s">
        <v>99</v>
      </c>
    </row>
    <row r="357" spans="1:57" x14ac:dyDescent="0.4">
      <c r="A357" s="128">
        <v>3698.31</v>
      </c>
      <c r="B357" s="128">
        <v>92.33</v>
      </c>
      <c r="C357" s="129">
        <v>218.08</v>
      </c>
      <c r="D357" s="130">
        <f t="shared" si="636"/>
        <v>2568.3121091749244</v>
      </c>
      <c r="E357" s="130">
        <f t="shared" si="637"/>
        <v>-2462.7721091749245</v>
      </c>
      <c r="F357" s="130">
        <f t="shared" si="638"/>
        <v>-2176.6333178643154</v>
      </c>
      <c r="G357" s="130">
        <f t="shared" si="639"/>
        <v>-826.99621464325423</v>
      </c>
      <c r="H357" s="129">
        <f t="shared" si="640"/>
        <v>6503167.7566821352</v>
      </c>
      <c r="I357" s="129">
        <f t="shared" si="641"/>
        <v>2212894.333785356</v>
      </c>
      <c r="J357" s="131">
        <f t="shared" si="642"/>
        <v>2328.4448328168073</v>
      </c>
      <c r="K357" s="131">
        <f t="shared" si="643"/>
        <v>200.80392848826818</v>
      </c>
      <c r="L357" s="131">
        <f t="shared" si="644"/>
        <v>2198.9807778879372</v>
      </c>
      <c r="M357" s="25"/>
      <c r="N357" s="129">
        <f t="shared" si="645"/>
        <v>8.8600000000001273</v>
      </c>
      <c r="O357" s="129">
        <f t="shared" si="646"/>
        <v>1.0471975511966373E-3</v>
      </c>
      <c r="P357" s="129">
        <f t="shared" si="647"/>
        <v>-2.356194490192335E-2</v>
      </c>
      <c r="Q357" s="132">
        <f t="shared" si="648"/>
        <v>2.3566239638595166E-2</v>
      </c>
      <c r="R357" s="131">
        <f t="shared" si="649"/>
        <v>1.0000462832079799</v>
      </c>
      <c r="S357" s="129">
        <f t="shared" si="650"/>
        <v>-0.35558408990874857</v>
      </c>
      <c r="T357" s="129">
        <f t="shared" si="651"/>
        <v>-6.9035644840112891</v>
      </c>
      <c r="U357" s="129">
        <f t="shared" si="652"/>
        <v>-5.5416896724575286</v>
      </c>
      <c r="V357" s="25"/>
      <c r="W357" s="128">
        <v>3698.31</v>
      </c>
      <c r="X357" s="128">
        <v>92.33</v>
      </c>
      <c r="Y357" s="129">
        <v>218.11500000000001</v>
      </c>
      <c r="Z357" s="129">
        <f t="shared" si="653"/>
        <v>2568.3088681475701</v>
      </c>
      <c r="AA357" s="129">
        <f t="shared" si="654"/>
        <v>-2462.7688681475702</v>
      </c>
      <c r="AB357" s="129">
        <f t="shared" si="655"/>
        <v>-2179.1968621278056</v>
      </c>
      <c r="AC357" s="129">
        <f t="shared" si="656"/>
        <v>-823.71575948766338</v>
      </c>
      <c r="AD357" s="129">
        <f t="shared" si="657"/>
        <v>6503165.1931378758</v>
      </c>
      <c r="AE357" s="129">
        <f t="shared" si="658"/>
        <v>2212897.6142405141</v>
      </c>
      <c r="AF357" s="131">
        <f t="shared" si="659"/>
        <v>2329.6795093608935</v>
      </c>
      <c r="AG357" s="131">
        <f t="shared" si="660"/>
        <v>200.70611697918073</v>
      </c>
      <c r="AH357" s="131">
        <f t="shared" si="661"/>
        <v>2198.835930797527</v>
      </c>
      <c r="AI357" s="25"/>
      <c r="AJ357" s="129">
        <f t="shared" si="662"/>
        <v>8.8600000000001273</v>
      </c>
      <c r="AK357" s="129">
        <f t="shared" si="663"/>
        <v>1.0471975511966373E-3</v>
      </c>
      <c r="AL357" s="129">
        <f t="shared" si="664"/>
        <v>-1.8291050560900607E-2</v>
      </c>
      <c r="AM357" s="133">
        <f t="shared" si="665"/>
        <v>1.8306290568361083E-2</v>
      </c>
      <c r="AN357" s="128">
        <f t="shared" si="666"/>
        <v>1.0000279276254427</v>
      </c>
      <c r="AO357" s="133">
        <f t="shared" si="667"/>
        <v>-0.35557756325771167</v>
      </c>
      <c r="AP357" s="133">
        <f t="shared" si="668"/>
        <v>-6.9148340034869236</v>
      </c>
      <c r="AQ357" s="133">
        <f t="shared" si="669"/>
        <v>-5.5277520830136746</v>
      </c>
      <c r="AR357" s="128">
        <f t="shared" si="670"/>
        <v>1.1425729152809265</v>
      </c>
      <c r="AS357" s="25"/>
      <c r="AT357" s="129">
        <f t="shared" si="671"/>
        <v>4.1633094064925817</v>
      </c>
      <c r="AU357" s="129">
        <f t="shared" si="672"/>
        <v>3.241027354306425E-3</v>
      </c>
      <c r="AV357" s="129">
        <f t="shared" si="673"/>
        <v>4.1633106680198546</v>
      </c>
      <c r="AX357" s="18">
        <v>-25</v>
      </c>
      <c r="AY357" s="18">
        <v>-45</v>
      </c>
      <c r="AZ357" s="18">
        <v>290</v>
      </c>
      <c r="BA357" s="125">
        <v>5.9999999999999995E-4</v>
      </c>
      <c r="BB357" s="125">
        <v>-8.0000000000000004E-4</v>
      </c>
      <c r="BC357" s="138">
        <v>-1.1000000000000001E-3</v>
      </c>
      <c r="BD357" s="122"/>
      <c r="BE357" s="30" t="s">
        <v>99</v>
      </c>
    </row>
  </sheetData>
  <mergeCells count="21">
    <mergeCell ref="BO1:BP1"/>
    <mergeCell ref="BT1:BT2"/>
    <mergeCell ref="AX5:BC5"/>
    <mergeCell ref="BU1:BU2"/>
    <mergeCell ref="BV1:BV2"/>
    <mergeCell ref="BY1:BY2"/>
    <mergeCell ref="A5:C5"/>
    <mergeCell ref="AT5:AV5"/>
    <mergeCell ref="BM1:BN1"/>
    <mergeCell ref="BH1:BH2"/>
    <mergeCell ref="BI1:BI2"/>
    <mergeCell ref="BJ1:BJ2"/>
    <mergeCell ref="BL1:BL2"/>
    <mergeCell ref="BK1:BK2"/>
    <mergeCell ref="W5:Y5"/>
    <mergeCell ref="BG1:BG2"/>
    <mergeCell ref="BW1:BW2"/>
    <mergeCell ref="BX1:BX2"/>
    <mergeCell ref="BQ1:BQ2"/>
    <mergeCell ref="BR1:BR2"/>
    <mergeCell ref="BS1:BS2"/>
  </mergeCells>
  <conditionalFormatting sqref="BD9:BD311">
    <cfRule type="expression" dxfId="46" priority="16">
      <formula>BD9&lt;&gt;""</formula>
    </cfRule>
  </conditionalFormatting>
  <conditionalFormatting sqref="X9:X12">
    <cfRule type="expression" dxfId="45" priority="14">
      <formula>BD9&lt;&gt;""</formula>
    </cfRule>
  </conditionalFormatting>
  <conditionalFormatting sqref="Y9:Y12">
    <cfRule type="expression" dxfId="44" priority="13">
      <formula>BD9&lt;&gt;""</formula>
    </cfRule>
  </conditionalFormatting>
  <conditionalFormatting sqref="W955:W1172">
    <cfRule type="expression" dxfId="43" priority="18">
      <formula>BD13&lt;&gt;""</formula>
    </cfRule>
  </conditionalFormatting>
  <conditionalFormatting sqref="X955:X1172">
    <cfRule type="expression" dxfId="42" priority="20">
      <formula>BD13&lt;&gt;""</formula>
    </cfRule>
  </conditionalFormatting>
  <conditionalFormatting sqref="Y955:Y1172">
    <cfRule type="expression" dxfId="41" priority="22">
      <formula>BD13&lt;&gt;""</formula>
    </cfRule>
  </conditionalFormatting>
  <conditionalFormatting sqref="W324 W13:Y323">
    <cfRule type="expression" dxfId="40" priority="28">
      <formula>#REF!&lt;&gt;""</formula>
    </cfRule>
  </conditionalFormatting>
  <conditionalFormatting sqref="W325:W360">
    <cfRule type="expression" dxfId="39" priority="30">
      <formula>#REF!&lt;&gt;""</formula>
    </cfRule>
  </conditionalFormatting>
  <conditionalFormatting sqref="X324">
    <cfRule type="expression" dxfId="38" priority="31">
      <formula>#REF!&lt;&gt;""</formula>
    </cfRule>
  </conditionalFormatting>
  <conditionalFormatting sqref="X325:X360">
    <cfRule type="expression" dxfId="37" priority="33">
      <formula>#REF!&lt;&gt;""</formula>
    </cfRule>
  </conditionalFormatting>
  <conditionalFormatting sqref="Y324">
    <cfRule type="expression" dxfId="36" priority="34">
      <formula>#REF!&lt;&gt;""</formula>
    </cfRule>
  </conditionalFormatting>
  <conditionalFormatting sqref="Y325:Y360">
    <cfRule type="expression" dxfId="35" priority="36">
      <formula>#REF!&lt;&gt;""</formula>
    </cfRule>
  </conditionalFormatting>
  <conditionalFormatting sqref="W361">
    <cfRule type="expression" dxfId="34" priority="42">
      <formula>#REF!&lt;&gt;""</formula>
    </cfRule>
  </conditionalFormatting>
  <conditionalFormatting sqref="X361">
    <cfRule type="expression" dxfId="33" priority="44">
      <formula>#REF!&lt;&gt;""</formula>
    </cfRule>
  </conditionalFormatting>
  <conditionalFormatting sqref="Y361">
    <cfRule type="expression" dxfId="32" priority="46">
      <formula>#REF!&lt;&gt;""</formula>
    </cfRule>
  </conditionalFormatting>
  <conditionalFormatting sqref="W362">
    <cfRule type="expression" dxfId="31" priority="52">
      <formula>#REF!&lt;&gt;""</formula>
    </cfRule>
  </conditionalFormatting>
  <conditionalFormatting sqref="X362">
    <cfRule type="expression" dxfId="30" priority="54">
      <formula>#REF!&lt;&gt;""</formula>
    </cfRule>
  </conditionalFormatting>
  <conditionalFormatting sqref="Y362">
    <cfRule type="expression" dxfId="29" priority="56">
      <formula>#REF!&lt;&gt;""</formula>
    </cfRule>
  </conditionalFormatting>
  <conditionalFormatting sqref="W363:W379">
    <cfRule type="expression" dxfId="28" priority="75">
      <formula>#REF!&lt;&gt;""</formula>
    </cfRule>
  </conditionalFormatting>
  <conditionalFormatting sqref="X363:X379">
    <cfRule type="expression" dxfId="27" priority="77">
      <formula>#REF!&lt;&gt;""</formula>
    </cfRule>
  </conditionalFormatting>
  <conditionalFormatting sqref="Y363:Y379">
    <cfRule type="expression" dxfId="26" priority="79">
      <formula>#REF!&lt;&gt;""</formula>
    </cfRule>
  </conditionalFormatting>
  <conditionalFormatting sqref="W380:W450">
    <cfRule type="expression" dxfId="25" priority="82">
      <formula>BD11&lt;&gt;""</formula>
    </cfRule>
  </conditionalFormatting>
  <conditionalFormatting sqref="W451">
    <cfRule type="expression" dxfId="24" priority="84">
      <formula>#REF!&lt;&gt;""</formula>
    </cfRule>
  </conditionalFormatting>
  <conditionalFormatting sqref="X380:X450">
    <cfRule type="expression" dxfId="23" priority="85">
      <formula>BD11&lt;&gt;""</formula>
    </cfRule>
  </conditionalFormatting>
  <conditionalFormatting sqref="X451">
    <cfRule type="expression" dxfId="22" priority="87">
      <formula>#REF!&lt;&gt;""</formula>
    </cfRule>
  </conditionalFormatting>
  <conditionalFormatting sqref="Y380:Y450">
    <cfRule type="expression" dxfId="21" priority="88">
      <formula>BD11&lt;&gt;""</formula>
    </cfRule>
  </conditionalFormatting>
  <conditionalFormatting sqref="Y451">
    <cfRule type="expression" dxfId="20" priority="90">
      <formula>#REF!&lt;&gt;""</formula>
    </cfRule>
  </conditionalFormatting>
  <conditionalFormatting sqref="W452:W485">
    <cfRule type="expression" dxfId="19" priority="93">
      <formula>#REF!&lt;&gt;""</formula>
    </cfRule>
  </conditionalFormatting>
  <conditionalFormatting sqref="W486">
    <cfRule type="expression" dxfId="18" priority="95">
      <formula>#REF!&lt;&gt;""</formula>
    </cfRule>
  </conditionalFormatting>
  <conditionalFormatting sqref="X452:X485">
    <cfRule type="expression" dxfId="17" priority="96">
      <formula>#REF!&lt;&gt;""</formula>
    </cfRule>
  </conditionalFormatting>
  <conditionalFormatting sqref="X486">
    <cfRule type="expression" dxfId="16" priority="98">
      <formula>#REF!&lt;&gt;""</formula>
    </cfRule>
  </conditionalFormatting>
  <conditionalFormatting sqref="Y452:Y485">
    <cfRule type="expression" dxfId="15" priority="99">
      <formula>#REF!&lt;&gt;""</formula>
    </cfRule>
  </conditionalFormatting>
  <conditionalFormatting sqref="Y486">
    <cfRule type="expression" dxfId="14" priority="101">
      <formula>#REF!&lt;&gt;""</formula>
    </cfRule>
  </conditionalFormatting>
  <conditionalFormatting sqref="W487:W496">
    <cfRule type="expression" dxfId="13" priority="106">
      <formula>#REF!&lt;&gt;""</formula>
    </cfRule>
  </conditionalFormatting>
  <conditionalFormatting sqref="X487:X496">
    <cfRule type="expression" dxfId="12" priority="108">
      <formula>#REF!&lt;&gt;""</formula>
    </cfRule>
  </conditionalFormatting>
  <conditionalFormatting sqref="Y487:Y496">
    <cfRule type="expression" dxfId="11" priority="110">
      <formula>#REF!&lt;&gt;""</formula>
    </cfRule>
  </conditionalFormatting>
  <conditionalFormatting sqref="W497:W692">
    <cfRule type="expression" dxfId="10" priority="115">
      <formula>#REF!&lt;&gt;""</formula>
    </cfRule>
  </conditionalFormatting>
  <conditionalFormatting sqref="X497:X692">
    <cfRule type="expression" dxfId="9" priority="117">
      <formula>#REF!&lt;&gt;""</formula>
    </cfRule>
  </conditionalFormatting>
  <conditionalFormatting sqref="Y497:Y692">
    <cfRule type="expression" dxfId="8" priority="119">
      <formula>#REF!&lt;&gt;""</formula>
    </cfRule>
  </conditionalFormatting>
  <conditionalFormatting sqref="W693">
    <cfRule type="expression" dxfId="7" priority="124">
      <formula>BD12&lt;&gt;""</formula>
    </cfRule>
  </conditionalFormatting>
  <conditionalFormatting sqref="W694:W954">
    <cfRule type="expression" dxfId="6" priority="126">
      <formula>#REF!&lt;&gt;""</formula>
    </cfRule>
  </conditionalFormatting>
  <conditionalFormatting sqref="X693">
    <cfRule type="expression" dxfId="5" priority="127">
      <formula>BD12&lt;&gt;""</formula>
    </cfRule>
  </conditionalFormatting>
  <conditionalFormatting sqref="X694:X954">
    <cfRule type="expression" dxfId="4" priority="129">
      <formula>#REF!&lt;&gt;""</formula>
    </cfRule>
  </conditionalFormatting>
  <conditionalFormatting sqref="Y693">
    <cfRule type="expression" dxfId="3" priority="130">
      <formula>BD12&lt;&gt;""</formula>
    </cfRule>
  </conditionalFormatting>
  <conditionalFormatting sqref="Y694:Y954">
    <cfRule type="expression" dxfId="2" priority="132">
      <formula>#REF!&lt;&gt;""</formula>
    </cfRule>
  </conditionalFormatting>
  <conditionalFormatting sqref="BD312:BD327">
    <cfRule type="expression" dxfId="1" priority="3">
      <formula>BD312&lt;&gt;""</formula>
    </cfRule>
  </conditionalFormatting>
  <conditionalFormatting sqref="BD328:BD357">
    <cfRule type="expression" dxfId="0" priority="1">
      <formula>BD328&lt;&gt;""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'скрытые данные'!$H$3:$H$10</xm:f>
          </x14:formula1>
          <xm:sqref>BG10</xm:sqref>
        </x14:dataValidation>
        <x14:dataValidation type="list" allowBlank="1" showInputMessage="1" showErrorMessage="1">
          <x14:formula1>
            <xm:f>'скрытые данные'!$H$2:$H$13</xm:f>
          </x14:formula1>
          <xm:sqref>BE9:BE357</xm:sqref>
        </x14:dataValidation>
        <x14:dataValidation type="list" allowBlank="1" showInputMessage="1" showErrorMessage="1">
          <x14:formula1>
            <xm:f>'скрытые данные'!$A$2:$A$9</xm:f>
          </x14:formula1>
          <xm:sqref>BD9:BD357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6"/>
  <sheetViews>
    <sheetView zoomScaleNormal="100" workbookViewId="0">
      <pane ySplit="17" topLeftCell="A350" activePane="bottomLeft" state="frozen"/>
      <selection pane="bottomLeft" activeCell="A356" sqref="A356:L366"/>
    </sheetView>
  </sheetViews>
  <sheetFormatPr defaultRowHeight="14.6" x14ac:dyDescent="0.4"/>
  <cols>
    <col min="1" max="1" width="14.4609375" style="14" customWidth="1"/>
    <col min="2" max="2" width="15.53515625" style="14" customWidth="1"/>
    <col min="3" max="3" width="18" style="14" customWidth="1"/>
    <col min="4" max="4" width="17.4609375" style="14" customWidth="1"/>
    <col min="5" max="5" width="18.4609375" style="14" customWidth="1"/>
    <col min="6" max="6" width="20.84375" style="14" customWidth="1"/>
    <col min="7" max="7" width="20.07421875" style="14" customWidth="1"/>
    <col min="8" max="8" width="19.07421875" style="14" customWidth="1"/>
    <col min="9" max="9" width="15.53515625" style="14" customWidth="1"/>
    <col min="10" max="10" width="13.53515625" style="14" customWidth="1"/>
    <col min="11" max="11" width="12.84375" style="14" customWidth="1"/>
    <col min="12" max="12" width="78.07421875" customWidth="1"/>
    <col min="16" max="16" width="9.07421875" style="43" hidden="1" customWidth="1"/>
  </cols>
  <sheetData>
    <row r="1" spans="1:41" ht="53.25" customHeight="1" x14ac:dyDescent="0.4">
      <c r="A1"/>
      <c r="B1"/>
      <c r="C1"/>
      <c r="D1"/>
      <c r="E1"/>
      <c r="F1"/>
      <c r="G1"/>
      <c r="H1"/>
      <c r="I1"/>
      <c r="J1"/>
      <c r="K1"/>
      <c r="O1" s="187" t="s">
        <v>75</v>
      </c>
      <c r="P1" s="187"/>
      <c r="Q1" s="187"/>
    </row>
    <row r="2" spans="1:41" ht="6" customHeight="1" x14ac:dyDescent="0.4">
      <c r="A2" s="79"/>
      <c r="B2" s="80"/>
      <c r="C2" s="80"/>
      <c r="D2" s="81"/>
      <c r="E2" s="81"/>
      <c r="F2" s="81"/>
      <c r="G2" s="81"/>
      <c r="H2" s="81"/>
      <c r="I2" s="81"/>
      <c r="J2" s="81"/>
      <c r="K2" s="81"/>
      <c r="L2" s="81"/>
      <c r="M2" s="82"/>
      <c r="N2" s="82"/>
      <c r="O2" s="83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</row>
    <row r="3" spans="1:41" ht="16.5" customHeight="1" x14ac:dyDescent="0.55000000000000004">
      <c r="A3" s="85" t="s">
        <v>49</v>
      </c>
      <c r="B3" s="85"/>
      <c r="C3" s="172" t="str">
        <f>'Исходные данные'!H2</f>
        <v>им. Малыка</v>
      </c>
      <c r="D3" s="172"/>
      <c r="E3" s="168" t="s">
        <v>32</v>
      </c>
      <c r="F3" s="168"/>
      <c r="G3" s="168"/>
      <c r="H3" s="172" t="str">
        <f>'Исходные данные'!K2</f>
        <v>BGGM 2022</v>
      </c>
      <c r="I3" s="172"/>
      <c r="J3"/>
      <c r="K3"/>
      <c r="O3" s="84"/>
      <c r="P3" s="43" t="s">
        <v>75</v>
      </c>
    </row>
    <row r="4" spans="1:41" ht="16.5" customHeight="1" x14ac:dyDescent="0.55000000000000004">
      <c r="A4" s="85" t="s">
        <v>50</v>
      </c>
      <c r="B4" s="85"/>
      <c r="C4" s="172" t="str">
        <f>'Исходные данные'!H4</f>
        <v>2Ю</v>
      </c>
      <c r="D4" s="172"/>
      <c r="E4" s="168" t="s">
        <v>58</v>
      </c>
      <c r="F4" s="168"/>
      <c r="G4" s="168"/>
      <c r="H4" s="188">
        <f>'Исходные данные'!K4</f>
        <v>45007</v>
      </c>
      <c r="I4" s="188"/>
      <c r="J4"/>
      <c r="K4"/>
      <c r="P4" s="119">
        <f>'Исходные данные'!K18</f>
        <v>14.504</v>
      </c>
    </row>
    <row r="5" spans="1:41" ht="16.5" customHeight="1" x14ac:dyDescent="0.55000000000000004">
      <c r="A5" s="85" t="s">
        <v>51</v>
      </c>
      <c r="B5" s="85"/>
      <c r="C5" s="172" t="str">
        <f>'Исходные данные'!H6</f>
        <v>5009-2</v>
      </c>
      <c r="D5" s="172"/>
      <c r="E5" s="168" t="s">
        <v>59</v>
      </c>
      <c r="F5" s="168"/>
      <c r="G5" s="168"/>
      <c r="H5" s="172" t="str">
        <f>'Исходные данные'!K6</f>
        <v>Географический</v>
      </c>
      <c r="I5" s="172"/>
      <c r="J5"/>
      <c r="K5"/>
    </row>
    <row r="6" spans="1:41" ht="16.5" customHeight="1" x14ac:dyDescent="0.55000000000000004">
      <c r="A6" s="85" t="s">
        <v>52</v>
      </c>
      <c r="B6" s="85"/>
      <c r="C6" s="172">
        <f>'Исходные данные'!H8</f>
        <v>105.54</v>
      </c>
      <c r="D6" s="172"/>
      <c r="E6" s="168" t="s">
        <v>35</v>
      </c>
      <c r="F6" s="168"/>
      <c r="G6" s="168"/>
      <c r="H6" s="171">
        <f>'Исходные данные'!K8</f>
        <v>59303.8</v>
      </c>
      <c r="I6" s="172"/>
      <c r="J6"/>
      <c r="K6"/>
    </row>
    <row r="7" spans="1:41" ht="16.5" customHeight="1" x14ac:dyDescent="0.55000000000000004">
      <c r="A7" s="85" t="s">
        <v>53</v>
      </c>
      <c r="B7" s="85"/>
      <c r="C7" s="172" t="str">
        <f>'Исходные данные'!H10</f>
        <v>Условная система</v>
      </c>
      <c r="D7" s="172"/>
      <c r="E7" s="168" t="s">
        <v>36</v>
      </c>
      <c r="F7" s="168"/>
      <c r="G7" s="168"/>
      <c r="H7" s="171">
        <f>'Исходные данные'!K10</f>
        <v>76.655000000000001</v>
      </c>
      <c r="I7" s="172"/>
      <c r="J7"/>
      <c r="K7"/>
    </row>
    <row r="8" spans="1:41" ht="16.5" customHeight="1" x14ac:dyDescent="0.55000000000000004">
      <c r="A8" s="85" t="s">
        <v>54</v>
      </c>
      <c r="B8" s="85"/>
      <c r="C8" s="172" t="str">
        <f>'Исходные данные'!H17</f>
        <v>58° 46' 41.492"N</v>
      </c>
      <c r="D8" s="172"/>
      <c r="E8" s="174" t="s">
        <v>129</v>
      </c>
      <c r="F8" s="174"/>
      <c r="G8" s="174"/>
      <c r="H8" s="173">
        <f>'Исходные данные'!K12</f>
        <v>14.504</v>
      </c>
      <c r="I8" s="173"/>
      <c r="J8"/>
      <c r="K8"/>
    </row>
    <row r="9" spans="1:41" ht="16.5" customHeight="1" x14ac:dyDescent="0.55000000000000004">
      <c r="A9" s="85" t="s">
        <v>55</v>
      </c>
      <c r="B9" s="85"/>
      <c r="C9" s="172" t="str">
        <f>'Исходные данные'!H18</f>
        <v>74° 06' 22.174"E</v>
      </c>
      <c r="D9" s="172"/>
      <c r="E9" s="174" t="s">
        <v>37</v>
      </c>
      <c r="F9" s="174"/>
      <c r="G9" s="174"/>
      <c r="H9" s="171">
        <f>'Исходные данные'!K14</f>
        <v>0</v>
      </c>
      <c r="I9" s="172"/>
      <c r="J9"/>
      <c r="K9"/>
    </row>
    <row r="10" spans="1:41" ht="16.5" customHeight="1" x14ac:dyDescent="0.55000000000000004">
      <c r="A10" s="85" t="s">
        <v>56</v>
      </c>
      <c r="B10" s="85"/>
      <c r="C10" s="171">
        <f>'Исходные данные'!H14</f>
        <v>6505344.3899999997</v>
      </c>
      <c r="D10" s="171"/>
      <c r="E10" s="168" t="s">
        <v>130</v>
      </c>
      <c r="F10" s="168"/>
      <c r="G10" s="168"/>
      <c r="H10" s="171">
        <f>'Исходные данные'!K18</f>
        <v>14.504</v>
      </c>
      <c r="I10" s="172"/>
      <c r="J10"/>
      <c r="K10"/>
    </row>
    <row r="11" spans="1:41" ht="16.5" customHeight="1" x14ac:dyDescent="0.55000000000000004">
      <c r="A11" s="85" t="s">
        <v>57</v>
      </c>
      <c r="B11" s="85"/>
      <c r="C11" s="171">
        <f>'Исходные данные'!H15</f>
        <v>2213721.33</v>
      </c>
      <c r="D11" s="171"/>
      <c r="E11" s="168" t="s">
        <v>38</v>
      </c>
      <c r="F11" s="168"/>
      <c r="G11" s="168"/>
      <c r="H11" s="186">
        <f>'Исходные данные'!K16</f>
        <v>1.000785</v>
      </c>
      <c r="I11" s="186"/>
      <c r="J11"/>
      <c r="K11"/>
    </row>
    <row r="12" spans="1:41" x14ac:dyDescent="0.4">
      <c r="A12"/>
      <c r="B12"/>
      <c r="C12"/>
      <c r="D12"/>
      <c r="E12"/>
      <c r="F12"/>
      <c r="G12"/>
      <c r="H12"/>
      <c r="I12"/>
      <c r="J12"/>
      <c r="K12"/>
    </row>
    <row r="13" spans="1:41" ht="15" customHeight="1" x14ac:dyDescent="0.4">
      <c r="A13"/>
      <c r="B13"/>
      <c r="C13"/>
      <c r="D13"/>
      <c r="E13"/>
      <c r="F13"/>
      <c r="G13"/>
      <c r="H13"/>
      <c r="I13"/>
      <c r="J13"/>
      <c r="K13"/>
    </row>
    <row r="14" spans="1:41" ht="18" customHeight="1" x14ac:dyDescent="0.55000000000000004">
      <c r="A14" s="166" t="s">
        <v>39</v>
      </c>
      <c r="B14" s="179" t="s">
        <v>40</v>
      </c>
      <c r="C14" s="180"/>
      <c r="D14" s="181"/>
      <c r="E14" s="182" t="s">
        <v>41</v>
      </c>
      <c r="F14" s="182"/>
      <c r="G14" s="169" t="s">
        <v>42</v>
      </c>
      <c r="H14" s="183"/>
      <c r="I14" s="169" t="s">
        <v>21</v>
      </c>
      <c r="J14" s="169"/>
      <c r="K14" s="170"/>
      <c r="L14" s="167" t="s">
        <v>43</v>
      </c>
    </row>
    <row r="15" spans="1:41" ht="18" customHeight="1" x14ac:dyDescent="0.4">
      <c r="A15" s="166"/>
      <c r="B15" s="175" t="s">
        <v>44</v>
      </c>
      <c r="C15" s="13" t="s">
        <v>62</v>
      </c>
      <c r="D15" s="184" t="s">
        <v>61</v>
      </c>
      <c r="E15" s="176" t="s">
        <v>44</v>
      </c>
      <c r="F15" s="2" t="s">
        <v>62</v>
      </c>
      <c r="G15" s="166" t="s">
        <v>45</v>
      </c>
      <c r="H15" s="3" t="s">
        <v>63</v>
      </c>
      <c r="I15" s="166" t="s">
        <v>46</v>
      </c>
      <c r="J15" s="166" t="s">
        <v>47</v>
      </c>
      <c r="K15" s="166" t="s">
        <v>48</v>
      </c>
      <c r="L15" s="167"/>
    </row>
    <row r="16" spans="1:41" ht="12.75" customHeight="1" x14ac:dyDescent="0.4">
      <c r="A16" s="166"/>
      <c r="B16" s="175"/>
      <c r="C16" s="135" t="str">
        <f>H5</f>
        <v>Географический</v>
      </c>
      <c r="D16" s="185"/>
      <c r="E16" s="177"/>
      <c r="F16" s="4" t="str">
        <f>H5</f>
        <v>Географический</v>
      </c>
      <c r="G16" s="166"/>
      <c r="H16" s="4" t="str">
        <f>H5</f>
        <v>Географический</v>
      </c>
      <c r="I16" s="166"/>
      <c r="J16" s="166"/>
      <c r="K16" s="166"/>
      <c r="L16" s="167"/>
    </row>
    <row r="17" spans="1:13" ht="17.149999999999999" x14ac:dyDescent="0.4">
      <c r="A17" s="166"/>
      <c r="B17" s="175"/>
      <c r="C17" s="5" t="s">
        <v>60</v>
      </c>
      <c r="D17" s="5" t="s">
        <v>60</v>
      </c>
      <c r="E17" s="178"/>
      <c r="F17" s="5" t="s">
        <v>60</v>
      </c>
      <c r="G17" s="166"/>
      <c r="H17" s="5" t="s">
        <v>60</v>
      </c>
      <c r="I17" s="166"/>
      <c r="J17" s="166"/>
      <c r="K17" s="166"/>
      <c r="L17" s="167"/>
    </row>
    <row r="18" spans="1:13" x14ac:dyDescent="0.4">
      <c r="A18" s="20">
        <f>Данные!W9</f>
        <v>10</v>
      </c>
      <c r="B18" s="20">
        <f>Данные!X9</f>
        <v>0.23</v>
      </c>
      <c r="C18" s="20">
        <f>Данные!Y9</f>
        <v>224.58</v>
      </c>
      <c r="D18" s="20">
        <f>IF(C18-$P$4&gt;=0,C18-$P$4,C18-$P$4+360)</f>
        <v>210.07600000000002</v>
      </c>
      <c r="E18" s="20">
        <f>Данные!B9</f>
        <v>0.23</v>
      </c>
      <c r="F18" s="20">
        <f>Данные!C9</f>
        <v>224.58</v>
      </c>
      <c r="G18" s="20">
        <f>B18-E18</f>
        <v>0</v>
      </c>
      <c r="H18" s="20">
        <f>C18-F18</f>
        <v>0</v>
      </c>
      <c r="I18" s="20">
        <f>Данные!AT9</f>
        <v>0</v>
      </c>
      <c r="J18" s="20">
        <f>Данные!AU9</f>
        <v>0</v>
      </c>
      <c r="K18" s="20">
        <f>Данные!AV9</f>
        <v>0</v>
      </c>
      <c r="L18" s="88" t="str">
        <f>IF(Данные!BD9="","",Данные!BD9)</f>
        <v/>
      </c>
    </row>
    <row r="19" spans="1:13" x14ac:dyDescent="0.4">
      <c r="A19" s="20">
        <f>Данные!W10</f>
        <v>20</v>
      </c>
      <c r="B19" s="20">
        <f>Данные!X10</f>
        <v>0.14000000000000001</v>
      </c>
      <c r="C19" s="20">
        <f>Данные!Y10</f>
        <v>266.52</v>
      </c>
      <c r="D19" s="20">
        <f t="shared" ref="D19:D20" si="0">IF(C19-$P$4&gt;=0,C19-$P$4,C19-$P$4+360)</f>
        <v>252.01599999999999</v>
      </c>
      <c r="E19" s="20">
        <f>Данные!B10</f>
        <v>0.14000000000000001</v>
      </c>
      <c r="F19" s="20">
        <f>Данные!C10</f>
        <v>266.52</v>
      </c>
      <c r="G19" s="20">
        <f t="shared" ref="G19:G20" si="1">B19-E19</f>
        <v>0</v>
      </c>
      <c r="H19" s="20">
        <f t="shared" ref="H19:H20" si="2">C19-F19</f>
        <v>0</v>
      </c>
      <c r="I19" s="20">
        <f>Данные!AT10</f>
        <v>0</v>
      </c>
      <c r="J19" s="20">
        <f>Данные!AU10</f>
        <v>0</v>
      </c>
      <c r="K19" s="20">
        <f>Данные!AV10</f>
        <v>0</v>
      </c>
      <c r="L19" s="88" t="str">
        <f>IF(Данные!BD10="","",Данные!BD10)</f>
        <v/>
      </c>
      <c r="M19" s="14"/>
    </row>
    <row r="20" spans="1:13" x14ac:dyDescent="0.4">
      <c r="A20" s="20">
        <f>Данные!W11</f>
        <v>30</v>
      </c>
      <c r="B20" s="20">
        <f>Данные!X11</f>
        <v>0.19</v>
      </c>
      <c r="C20" s="20">
        <f>Данные!Y11</f>
        <v>174.34</v>
      </c>
      <c r="D20" s="20">
        <f t="shared" si="0"/>
        <v>159.83600000000001</v>
      </c>
      <c r="E20" s="20">
        <f>Данные!B11</f>
        <v>0.19</v>
      </c>
      <c r="F20" s="20">
        <f>Данные!C11</f>
        <v>174.34</v>
      </c>
      <c r="G20" s="20">
        <f t="shared" si="1"/>
        <v>0</v>
      </c>
      <c r="H20" s="20">
        <f t="shared" si="2"/>
        <v>0</v>
      </c>
      <c r="I20" s="20">
        <f>Данные!AT11</f>
        <v>0</v>
      </c>
      <c r="J20" s="20">
        <f>Данные!AU11</f>
        <v>0</v>
      </c>
      <c r="K20" s="20">
        <f>Данные!AV11</f>
        <v>0</v>
      </c>
      <c r="L20" s="88" t="str">
        <f>IF(Данные!BD11="","",Данные!BD11)</f>
        <v/>
      </c>
      <c r="M20" s="14"/>
    </row>
    <row r="21" spans="1:13" x14ac:dyDescent="0.4">
      <c r="A21" s="20">
        <f>Данные!W12</f>
        <v>40</v>
      </c>
      <c r="B21" s="20">
        <f>Данные!X12</f>
        <v>0.16</v>
      </c>
      <c r="C21" s="20">
        <f>Данные!Y12</f>
        <v>142.52000000000001</v>
      </c>
      <c r="D21" s="20">
        <f t="shared" ref="D21:D62" si="3">IF(C21-$P$4&gt;=0,C21-$P$4,C21-$P$4+360)</f>
        <v>128.01600000000002</v>
      </c>
      <c r="E21" s="20">
        <f>Данные!B12</f>
        <v>0.16</v>
      </c>
      <c r="F21" s="20">
        <f>Данные!C12</f>
        <v>142.52000000000001</v>
      </c>
      <c r="G21" s="20">
        <f t="shared" ref="G21:G62" si="4">B21-E21</f>
        <v>0</v>
      </c>
      <c r="H21" s="20">
        <f t="shared" ref="H21:H62" si="5">C21-F21</f>
        <v>0</v>
      </c>
      <c r="I21" s="20">
        <f>Данные!AT12</f>
        <v>0</v>
      </c>
      <c r="J21" s="20">
        <f>Данные!AU12</f>
        <v>0</v>
      </c>
      <c r="K21" s="20">
        <f>Данные!AV12</f>
        <v>0</v>
      </c>
      <c r="L21" s="88" t="str">
        <f>IF(Данные!BD12="","",Данные!BD12)</f>
        <v/>
      </c>
    </row>
    <row r="22" spans="1:13" x14ac:dyDescent="0.4">
      <c r="A22" s="20">
        <f>Данные!W13</f>
        <v>50</v>
      </c>
      <c r="B22" s="20">
        <f>Данные!X13</f>
        <v>0.25</v>
      </c>
      <c r="C22" s="20">
        <f>Данные!Y13</f>
        <v>163.15</v>
      </c>
      <c r="D22" s="20">
        <f t="shared" si="3"/>
        <v>148.64600000000002</v>
      </c>
      <c r="E22" s="20">
        <f>Данные!B13</f>
        <v>0.25</v>
      </c>
      <c r="F22" s="20">
        <f>Данные!C13</f>
        <v>163.15</v>
      </c>
      <c r="G22" s="20">
        <f t="shared" si="4"/>
        <v>0</v>
      </c>
      <c r="H22" s="20">
        <f t="shared" si="5"/>
        <v>0</v>
      </c>
      <c r="I22" s="20">
        <f>Данные!AT13</f>
        <v>0</v>
      </c>
      <c r="J22" s="20">
        <f>Данные!AU13</f>
        <v>0</v>
      </c>
      <c r="K22" s="20">
        <f>Данные!AV13</f>
        <v>0</v>
      </c>
      <c r="L22" s="88" t="str">
        <f>IF(Данные!BD13="","",Данные!BD13)</f>
        <v/>
      </c>
    </row>
    <row r="23" spans="1:13" x14ac:dyDescent="0.4">
      <c r="A23" s="20">
        <f>Данные!W14</f>
        <v>60</v>
      </c>
      <c r="B23" s="20">
        <f>Данные!X14</f>
        <v>0.41</v>
      </c>
      <c r="C23" s="20">
        <f>Данные!Y14</f>
        <v>188.56</v>
      </c>
      <c r="D23" s="20">
        <f t="shared" si="3"/>
        <v>174.05600000000001</v>
      </c>
      <c r="E23" s="20">
        <f>Данные!B14</f>
        <v>0.41</v>
      </c>
      <c r="F23" s="20">
        <f>Данные!C14</f>
        <v>188.56</v>
      </c>
      <c r="G23" s="20">
        <f t="shared" si="4"/>
        <v>0</v>
      </c>
      <c r="H23" s="20">
        <f t="shared" si="5"/>
        <v>0</v>
      </c>
      <c r="I23" s="20">
        <f>Данные!AT14</f>
        <v>0</v>
      </c>
      <c r="J23" s="20">
        <f>Данные!AU14</f>
        <v>0</v>
      </c>
      <c r="K23" s="20">
        <f>Данные!AV14</f>
        <v>0</v>
      </c>
      <c r="L23" s="88" t="str">
        <f>IF(Данные!BD14="","",Данные!BD14)</f>
        <v/>
      </c>
    </row>
    <row r="24" spans="1:13" x14ac:dyDescent="0.4">
      <c r="A24" s="20">
        <f>Данные!W15</f>
        <v>70</v>
      </c>
      <c r="B24" s="20">
        <f>Данные!X15</f>
        <v>0.43</v>
      </c>
      <c r="C24" s="20">
        <f>Данные!Y15</f>
        <v>190.09</v>
      </c>
      <c r="D24" s="20">
        <f t="shared" si="3"/>
        <v>175.58600000000001</v>
      </c>
      <c r="E24" s="20">
        <f>Данные!B15</f>
        <v>0.43</v>
      </c>
      <c r="F24" s="20">
        <f>Данные!C15</f>
        <v>190.09</v>
      </c>
      <c r="G24" s="20">
        <f t="shared" si="4"/>
        <v>0</v>
      </c>
      <c r="H24" s="20">
        <f t="shared" si="5"/>
        <v>0</v>
      </c>
      <c r="I24" s="20">
        <f>Данные!AT15</f>
        <v>0</v>
      </c>
      <c r="J24" s="20">
        <f>Данные!AU15</f>
        <v>0</v>
      </c>
      <c r="K24" s="20">
        <f>Данные!AV15</f>
        <v>0</v>
      </c>
      <c r="L24" s="88" t="str">
        <f>IF(Данные!BD15="","",Данные!BD15)</f>
        <v/>
      </c>
    </row>
    <row r="25" spans="1:13" x14ac:dyDescent="0.4">
      <c r="A25" s="20">
        <f>Данные!W16</f>
        <v>80</v>
      </c>
      <c r="B25" s="20">
        <f>Данные!X16</f>
        <v>0.69</v>
      </c>
      <c r="C25" s="20">
        <f>Данные!Y16</f>
        <v>173.74</v>
      </c>
      <c r="D25" s="20">
        <f t="shared" si="3"/>
        <v>159.23600000000002</v>
      </c>
      <c r="E25" s="20">
        <f>Данные!B16</f>
        <v>0.69</v>
      </c>
      <c r="F25" s="20">
        <f>Данные!C16</f>
        <v>173.74</v>
      </c>
      <c r="G25" s="20">
        <f t="shared" si="4"/>
        <v>0</v>
      </c>
      <c r="H25" s="20">
        <f t="shared" si="5"/>
        <v>0</v>
      </c>
      <c r="I25" s="20">
        <f>Данные!AT16</f>
        <v>0</v>
      </c>
      <c r="J25" s="20">
        <f>Данные!AU16</f>
        <v>0</v>
      </c>
      <c r="K25" s="20">
        <f>Данные!AV16</f>
        <v>0</v>
      </c>
      <c r="L25" s="88" t="str">
        <f>IF(Данные!BD16="","",Данные!BD16)</f>
        <v/>
      </c>
    </row>
    <row r="26" spans="1:13" x14ac:dyDescent="0.4">
      <c r="A26" s="20">
        <f>Данные!W17</f>
        <v>90</v>
      </c>
      <c r="B26" s="20">
        <f>Данные!X17</f>
        <v>1.71</v>
      </c>
      <c r="C26" s="20">
        <f>Данные!Y17</f>
        <v>169.76</v>
      </c>
      <c r="D26" s="20">
        <f t="shared" si="3"/>
        <v>155.256</v>
      </c>
      <c r="E26" s="20">
        <f>Данные!B17</f>
        <v>1.71</v>
      </c>
      <c r="F26" s="20">
        <f>Данные!C17</f>
        <v>169.76</v>
      </c>
      <c r="G26" s="20">
        <f t="shared" si="4"/>
        <v>0</v>
      </c>
      <c r="H26" s="20">
        <f t="shared" si="5"/>
        <v>0</v>
      </c>
      <c r="I26" s="20">
        <f>Данные!AT17</f>
        <v>0</v>
      </c>
      <c r="J26" s="20">
        <f>Данные!AU17</f>
        <v>0</v>
      </c>
      <c r="K26" s="20">
        <f>Данные!AV17</f>
        <v>0</v>
      </c>
      <c r="L26" s="88" t="str">
        <f>IF(Данные!BD17="","",Данные!BD17)</f>
        <v/>
      </c>
    </row>
    <row r="27" spans="1:13" x14ac:dyDescent="0.4">
      <c r="A27" s="20">
        <f>Данные!W18</f>
        <v>100</v>
      </c>
      <c r="B27" s="20">
        <f>Данные!X18</f>
        <v>2.4700000000000002</v>
      </c>
      <c r="C27" s="20">
        <f>Данные!Y18</f>
        <v>172.93</v>
      </c>
      <c r="D27" s="20">
        <f t="shared" si="3"/>
        <v>158.42600000000002</v>
      </c>
      <c r="E27" s="20">
        <f>Данные!B18</f>
        <v>2.4700000000000002</v>
      </c>
      <c r="F27" s="20">
        <f>Данные!C18</f>
        <v>172.93</v>
      </c>
      <c r="G27" s="20">
        <f t="shared" si="4"/>
        <v>0</v>
      </c>
      <c r="H27" s="20">
        <f t="shared" si="5"/>
        <v>0</v>
      </c>
      <c r="I27" s="20">
        <f>Данные!AT18</f>
        <v>0</v>
      </c>
      <c r="J27" s="20">
        <f>Данные!AU18</f>
        <v>0</v>
      </c>
      <c r="K27" s="20">
        <f>Данные!AV18</f>
        <v>0</v>
      </c>
      <c r="L27" s="88" t="str">
        <f>IF(Данные!BD18="","",Данные!BD18)</f>
        <v/>
      </c>
    </row>
    <row r="28" spans="1:13" x14ac:dyDescent="0.4">
      <c r="A28" s="20">
        <f>Данные!W19</f>
        <v>110</v>
      </c>
      <c r="B28" s="20">
        <f>Данные!X19</f>
        <v>3.19</v>
      </c>
      <c r="C28" s="20">
        <f>Данные!Y19</f>
        <v>174.19</v>
      </c>
      <c r="D28" s="20">
        <f t="shared" si="3"/>
        <v>159.68600000000001</v>
      </c>
      <c r="E28" s="20">
        <f>Данные!B19</f>
        <v>3.19</v>
      </c>
      <c r="F28" s="20">
        <f>Данные!C19</f>
        <v>174.19</v>
      </c>
      <c r="G28" s="20">
        <f t="shared" si="4"/>
        <v>0</v>
      </c>
      <c r="H28" s="20">
        <f t="shared" si="5"/>
        <v>0</v>
      </c>
      <c r="I28" s="20">
        <f>Данные!AT19</f>
        <v>0</v>
      </c>
      <c r="J28" s="20">
        <f>Данные!AU19</f>
        <v>0</v>
      </c>
      <c r="K28" s="20">
        <f>Данные!AV19</f>
        <v>0</v>
      </c>
      <c r="L28" s="88" t="str">
        <f>IF(Данные!BD19="","",Данные!BD19)</f>
        <v/>
      </c>
    </row>
    <row r="29" spans="1:13" x14ac:dyDescent="0.4">
      <c r="A29" s="20">
        <f>Данные!W20</f>
        <v>120</v>
      </c>
      <c r="B29" s="20">
        <f>Данные!X20</f>
        <v>4.0199999999999996</v>
      </c>
      <c r="C29" s="20">
        <f>Данные!Y20</f>
        <v>174.05</v>
      </c>
      <c r="D29" s="20">
        <f t="shared" si="3"/>
        <v>159.54600000000002</v>
      </c>
      <c r="E29" s="20">
        <f>Данные!B20</f>
        <v>4.0199999999999996</v>
      </c>
      <c r="F29" s="20">
        <f>Данные!C20</f>
        <v>174.05</v>
      </c>
      <c r="G29" s="20">
        <f t="shared" si="4"/>
        <v>0</v>
      </c>
      <c r="H29" s="20">
        <f t="shared" si="5"/>
        <v>0</v>
      </c>
      <c r="I29" s="20">
        <f>Данные!AT20</f>
        <v>0</v>
      </c>
      <c r="J29" s="20">
        <f>Данные!AU20</f>
        <v>0</v>
      </c>
      <c r="K29" s="20">
        <f>Данные!AV20</f>
        <v>0</v>
      </c>
      <c r="L29" s="88" t="str">
        <f>IF(Данные!BD20="","",Данные!BD20)</f>
        <v/>
      </c>
    </row>
    <row r="30" spans="1:13" x14ac:dyDescent="0.4">
      <c r="A30" s="20">
        <f>Данные!W21</f>
        <v>130</v>
      </c>
      <c r="B30" s="20">
        <f>Данные!X21</f>
        <v>4.59</v>
      </c>
      <c r="C30" s="20">
        <f>Данные!Y21</f>
        <v>174.42</v>
      </c>
      <c r="D30" s="20">
        <f t="shared" si="3"/>
        <v>159.916</v>
      </c>
      <c r="E30" s="20">
        <f>Данные!B21</f>
        <v>4.59</v>
      </c>
      <c r="F30" s="20">
        <f>Данные!C21</f>
        <v>174.42</v>
      </c>
      <c r="G30" s="20">
        <f t="shared" si="4"/>
        <v>0</v>
      </c>
      <c r="H30" s="20">
        <f t="shared" si="5"/>
        <v>0</v>
      </c>
      <c r="I30" s="20">
        <f>Данные!AT21</f>
        <v>0</v>
      </c>
      <c r="J30" s="20">
        <f>Данные!AU21</f>
        <v>0</v>
      </c>
      <c r="K30" s="20">
        <f>Данные!AV21</f>
        <v>0</v>
      </c>
      <c r="L30" s="88" t="str">
        <f>IF(Данные!BD21="","",Данные!BD21)</f>
        <v/>
      </c>
    </row>
    <row r="31" spans="1:13" x14ac:dyDescent="0.4">
      <c r="A31" s="20">
        <f>Данные!W22</f>
        <v>140</v>
      </c>
      <c r="B31" s="20">
        <f>Данные!X22</f>
        <v>5.24</v>
      </c>
      <c r="C31" s="20">
        <f>Данные!Y22</f>
        <v>174.09</v>
      </c>
      <c r="D31" s="20">
        <f t="shared" si="3"/>
        <v>159.58600000000001</v>
      </c>
      <c r="E31" s="20">
        <f>Данные!B22</f>
        <v>5.24</v>
      </c>
      <c r="F31" s="20">
        <f>Данные!C22</f>
        <v>174.09</v>
      </c>
      <c r="G31" s="20">
        <f t="shared" si="4"/>
        <v>0</v>
      </c>
      <c r="H31" s="20">
        <f t="shared" si="5"/>
        <v>0</v>
      </c>
      <c r="I31" s="20">
        <f>Данные!AT22</f>
        <v>0</v>
      </c>
      <c r="J31" s="20">
        <f>Данные!AU22</f>
        <v>0</v>
      </c>
      <c r="K31" s="20">
        <f>Данные!AV22</f>
        <v>0</v>
      </c>
      <c r="L31" s="88" t="str">
        <f>IF(Данные!BD22="","",Данные!BD22)</f>
        <v/>
      </c>
    </row>
    <row r="32" spans="1:13" x14ac:dyDescent="0.4">
      <c r="A32" s="20">
        <f>Данные!W23</f>
        <v>150</v>
      </c>
      <c r="B32" s="20">
        <f>Данные!X23</f>
        <v>5.94</v>
      </c>
      <c r="C32" s="20">
        <f>Данные!Y23</f>
        <v>173.15</v>
      </c>
      <c r="D32" s="20">
        <f t="shared" si="3"/>
        <v>158.64600000000002</v>
      </c>
      <c r="E32" s="20">
        <f>Данные!B23</f>
        <v>5.94</v>
      </c>
      <c r="F32" s="20">
        <f>Данные!C23</f>
        <v>173.15</v>
      </c>
      <c r="G32" s="20">
        <f t="shared" si="4"/>
        <v>0</v>
      </c>
      <c r="H32" s="20">
        <f t="shared" si="5"/>
        <v>0</v>
      </c>
      <c r="I32" s="20">
        <f>Данные!AT23</f>
        <v>0</v>
      </c>
      <c r="J32" s="20">
        <f>Данные!AU23</f>
        <v>0</v>
      </c>
      <c r="K32" s="20">
        <f>Данные!AV23</f>
        <v>0</v>
      </c>
      <c r="L32" s="88" t="str">
        <f>IF(Данные!BD23="","",Данные!BD23)</f>
        <v/>
      </c>
    </row>
    <row r="33" spans="1:12" x14ac:dyDescent="0.4">
      <c r="A33" s="20">
        <f>Данные!W24</f>
        <v>160</v>
      </c>
      <c r="B33" s="20">
        <f>Данные!X24</f>
        <v>6.4</v>
      </c>
      <c r="C33" s="20">
        <f>Данные!Y24</f>
        <v>172.14</v>
      </c>
      <c r="D33" s="20">
        <f t="shared" si="3"/>
        <v>157.636</v>
      </c>
      <c r="E33" s="20">
        <f>Данные!B24</f>
        <v>6.4</v>
      </c>
      <c r="F33" s="20">
        <f>Данные!C24</f>
        <v>172.14</v>
      </c>
      <c r="G33" s="20">
        <f t="shared" si="4"/>
        <v>0</v>
      </c>
      <c r="H33" s="20">
        <f t="shared" si="5"/>
        <v>0</v>
      </c>
      <c r="I33" s="20">
        <f>Данные!AT24</f>
        <v>0</v>
      </c>
      <c r="J33" s="20">
        <f>Данные!AU24</f>
        <v>0</v>
      </c>
      <c r="K33" s="20">
        <f>Данные!AV24</f>
        <v>0</v>
      </c>
      <c r="L33" s="88" t="str">
        <f>IF(Данные!BD24="","",Данные!BD24)</f>
        <v/>
      </c>
    </row>
    <row r="34" spans="1:12" x14ac:dyDescent="0.4">
      <c r="A34" s="20">
        <f>Данные!W25</f>
        <v>170</v>
      </c>
      <c r="B34" s="20">
        <f>Данные!X25</f>
        <v>7.01</v>
      </c>
      <c r="C34" s="20">
        <f>Данные!Y25</f>
        <v>171.65</v>
      </c>
      <c r="D34" s="20">
        <f t="shared" si="3"/>
        <v>157.14600000000002</v>
      </c>
      <c r="E34" s="20">
        <f>Данные!B25</f>
        <v>7.01</v>
      </c>
      <c r="F34" s="20">
        <f>Данные!C25</f>
        <v>171.65</v>
      </c>
      <c r="G34" s="20">
        <f t="shared" si="4"/>
        <v>0</v>
      </c>
      <c r="H34" s="20">
        <f t="shared" si="5"/>
        <v>0</v>
      </c>
      <c r="I34" s="20">
        <f>Данные!AT25</f>
        <v>0</v>
      </c>
      <c r="J34" s="20">
        <f>Данные!AU25</f>
        <v>0</v>
      </c>
      <c r="K34" s="20">
        <f>Данные!AV25</f>
        <v>0</v>
      </c>
      <c r="L34" s="88" t="str">
        <f>IF(Данные!BD25="","",Данные!BD25)</f>
        <v/>
      </c>
    </row>
    <row r="35" spans="1:12" x14ac:dyDescent="0.4">
      <c r="A35" s="20">
        <f>Данные!W26</f>
        <v>180</v>
      </c>
      <c r="B35" s="20">
        <f>Данные!X26</f>
        <v>7.88</v>
      </c>
      <c r="C35" s="20">
        <f>Данные!Y26</f>
        <v>171.82</v>
      </c>
      <c r="D35" s="20">
        <f t="shared" si="3"/>
        <v>157.316</v>
      </c>
      <c r="E35" s="20">
        <f>Данные!B26</f>
        <v>7.88</v>
      </c>
      <c r="F35" s="20">
        <f>Данные!C26</f>
        <v>171.82</v>
      </c>
      <c r="G35" s="20">
        <f t="shared" si="4"/>
        <v>0</v>
      </c>
      <c r="H35" s="20">
        <f t="shared" si="5"/>
        <v>0</v>
      </c>
      <c r="I35" s="20">
        <f>Данные!AT26</f>
        <v>0</v>
      </c>
      <c r="J35" s="20">
        <f>Данные!AU26</f>
        <v>0</v>
      </c>
      <c r="K35" s="20">
        <f>Данные!AV26</f>
        <v>0</v>
      </c>
      <c r="L35" s="88" t="str">
        <f>IF(Данные!BD26="","",Данные!BD26)</f>
        <v/>
      </c>
    </row>
    <row r="36" spans="1:12" x14ac:dyDescent="0.4">
      <c r="A36" s="20">
        <f>Данные!W27</f>
        <v>190</v>
      </c>
      <c r="B36" s="20">
        <f>Данные!X27</f>
        <v>8.5399999999999991</v>
      </c>
      <c r="C36" s="20">
        <f>Данные!Y27</f>
        <v>171.99</v>
      </c>
      <c r="D36" s="20">
        <f t="shared" si="3"/>
        <v>157.48600000000002</v>
      </c>
      <c r="E36" s="20">
        <f>Данные!B27</f>
        <v>8.5399999999999991</v>
      </c>
      <c r="F36" s="20">
        <f>Данные!C27</f>
        <v>171.99</v>
      </c>
      <c r="G36" s="20">
        <f t="shared" si="4"/>
        <v>0</v>
      </c>
      <c r="H36" s="20">
        <f t="shared" si="5"/>
        <v>0</v>
      </c>
      <c r="I36" s="20">
        <f>Данные!AT27</f>
        <v>0</v>
      </c>
      <c r="J36" s="20">
        <f>Данные!AU27</f>
        <v>0</v>
      </c>
      <c r="K36" s="20">
        <f>Данные!AV27</f>
        <v>0</v>
      </c>
      <c r="L36" s="88" t="str">
        <f>IF(Данные!BD27="","",Данные!BD27)</f>
        <v/>
      </c>
    </row>
    <row r="37" spans="1:12" x14ac:dyDescent="0.4">
      <c r="A37" s="20">
        <f>Данные!W28</f>
        <v>200</v>
      </c>
      <c r="B37" s="20">
        <f>Данные!X28</f>
        <v>9.2200000000000006</v>
      </c>
      <c r="C37" s="20">
        <f>Данные!Y28</f>
        <v>172.07</v>
      </c>
      <c r="D37" s="20">
        <f t="shared" si="3"/>
        <v>157.566</v>
      </c>
      <c r="E37" s="20">
        <f>Данные!B28</f>
        <v>9.2200000000000006</v>
      </c>
      <c r="F37" s="20">
        <f>Данные!C28</f>
        <v>172.07</v>
      </c>
      <c r="G37" s="20">
        <f t="shared" si="4"/>
        <v>0</v>
      </c>
      <c r="H37" s="20">
        <f t="shared" si="5"/>
        <v>0</v>
      </c>
      <c r="I37" s="20">
        <f>Данные!AT28</f>
        <v>0</v>
      </c>
      <c r="J37" s="20">
        <f>Данные!AU28</f>
        <v>0</v>
      </c>
      <c r="K37" s="20">
        <f>Данные!AV28</f>
        <v>0</v>
      </c>
      <c r="L37" s="88" t="str">
        <f>IF(Данные!BD28="","",Данные!BD28)</f>
        <v/>
      </c>
    </row>
    <row r="38" spans="1:12" x14ac:dyDescent="0.4">
      <c r="A38" s="20">
        <f>Данные!W29</f>
        <v>210</v>
      </c>
      <c r="B38" s="20">
        <f>Данные!X29</f>
        <v>9.76</v>
      </c>
      <c r="C38" s="20">
        <f>Данные!Y29</f>
        <v>171.9</v>
      </c>
      <c r="D38" s="20">
        <f t="shared" si="3"/>
        <v>157.39600000000002</v>
      </c>
      <c r="E38" s="20">
        <f>Данные!B29</f>
        <v>9.76</v>
      </c>
      <c r="F38" s="20">
        <f>Данные!C29</f>
        <v>171.9</v>
      </c>
      <c r="G38" s="20">
        <f t="shared" si="4"/>
        <v>0</v>
      </c>
      <c r="H38" s="20">
        <f t="shared" si="5"/>
        <v>0</v>
      </c>
      <c r="I38" s="20">
        <f>Данные!AT29</f>
        <v>0</v>
      </c>
      <c r="J38" s="20">
        <f>Данные!AU29</f>
        <v>0</v>
      </c>
      <c r="K38" s="20">
        <f>Данные!AV29</f>
        <v>0</v>
      </c>
      <c r="L38" s="88" t="str">
        <f>IF(Данные!BD29="","",Данные!BD29)</f>
        <v/>
      </c>
    </row>
    <row r="39" spans="1:12" x14ac:dyDescent="0.4">
      <c r="A39" s="20">
        <f>Данные!W30</f>
        <v>220</v>
      </c>
      <c r="B39" s="20">
        <f>Данные!X30</f>
        <v>10.45</v>
      </c>
      <c r="C39" s="20">
        <f>Данные!Y30</f>
        <v>173.78</v>
      </c>
      <c r="D39" s="20">
        <f t="shared" si="3"/>
        <v>159.27600000000001</v>
      </c>
      <c r="E39" s="20">
        <f>Данные!B30</f>
        <v>10.45</v>
      </c>
      <c r="F39" s="20">
        <f>Данные!C30</f>
        <v>173.78</v>
      </c>
      <c r="G39" s="20">
        <f t="shared" si="4"/>
        <v>0</v>
      </c>
      <c r="H39" s="20">
        <f t="shared" si="5"/>
        <v>0</v>
      </c>
      <c r="I39" s="20">
        <f>Данные!AT30</f>
        <v>0</v>
      </c>
      <c r="J39" s="20">
        <f>Данные!AU30</f>
        <v>0</v>
      </c>
      <c r="K39" s="20">
        <f>Данные!AV30</f>
        <v>0</v>
      </c>
      <c r="L39" s="88" t="str">
        <f>IF(Данные!BD30="","",Данные!BD30)</f>
        <v/>
      </c>
    </row>
    <row r="40" spans="1:12" x14ac:dyDescent="0.4">
      <c r="A40" s="20">
        <f>Данные!W31</f>
        <v>230</v>
      </c>
      <c r="B40" s="20">
        <f>Данные!X31</f>
        <v>11.33</v>
      </c>
      <c r="C40" s="20">
        <f>Данные!Y31</f>
        <v>175.37</v>
      </c>
      <c r="D40" s="20">
        <f t="shared" si="3"/>
        <v>160.86600000000001</v>
      </c>
      <c r="E40" s="20">
        <f>Данные!B31</f>
        <v>11.33</v>
      </c>
      <c r="F40" s="20">
        <f>Данные!C31</f>
        <v>175.37</v>
      </c>
      <c r="G40" s="20">
        <f t="shared" si="4"/>
        <v>0</v>
      </c>
      <c r="H40" s="20">
        <f t="shared" si="5"/>
        <v>0</v>
      </c>
      <c r="I40" s="20">
        <f>Данные!AT31</f>
        <v>0</v>
      </c>
      <c r="J40" s="20">
        <f>Данные!AU31</f>
        <v>0</v>
      </c>
      <c r="K40" s="20">
        <f>Данные!AV31</f>
        <v>0</v>
      </c>
      <c r="L40" s="88" t="str">
        <f>IF(Данные!BD31="","",Данные!BD31)</f>
        <v/>
      </c>
    </row>
    <row r="41" spans="1:12" x14ac:dyDescent="0.4">
      <c r="A41" s="20">
        <f>Данные!W32</f>
        <v>240</v>
      </c>
      <c r="B41" s="20">
        <f>Данные!X32</f>
        <v>12.11</v>
      </c>
      <c r="C41" s="20">
        <f>Данные!Y32</f>
        <v>175.84</v>
      </c>
      <c r="D41" s="20">
        <f t="shared" si="3"/>
        <v>161.33600000000001</v>
      </c>
      <c r="E41" s="20">
        <f>Данные!B32</f>
        <v>12.11</v>
      </c>
      <c r="F41" s="20">
        <f>Данные!C32</f>
        <v>175.84</v>
      </c>
      <c r="G41" s="20">
        <f t="shared" si="4"/>
        <v>0</v>
      </c>
      <c r="H41" s="20">
        <f t="shared" si="5"/>
        <v>0</v>
      </c>
      <c r="I41" s="20">
        <f>Данные!AT32</f>
        <v>0</v>
      </c>
      <c r="J41" s="20">
        <f>Данные!AU32</f>
        <v>0</v>
      </c>
      <c r="K41" s="20">
        <f>Данные!AV32</f>
        <v>0</v>
      </c>
      <c r="L41" s="88" t="str">
        <f>IF(Данные!BD32="","",Данные!BD32)</f>
        <v/>
      </c>
    </row>
    <row r="42" spans="1:12" x14ac:dyDescent="0.4">
      <c r="A42" s="20">
        <f>Данные!W33</f>
        <v>250</v>
      </c>
      <c r="B42" s="20">
        <f>Данные!X33</f>
        <v>12.96</v>
      </c>
      <c r="C42" s="20">
        <f>Данные!Y33</f>
        <v>175.76</v>
      </c>
      <c r="D42" s="20">
        <f t="shared" si="3"/>
        <v>161.256</v>
      </c>
      <c r="E42" s="20">
        <f>Данные!B33</f>
        <v>12.96</v>
      </c>
      <c r="F42" s="20">
        <f>Данные!C33</f>
        <v>175.76</v>
      </c>
      <c r="G42" s="20">
        <f t="shared" si="4"/>
        <v>0</v>
      </c>
      <c r="H42" s="20">
        <f t="shared" si="5"/>
        <v>0</v>
      </c>
      <c r="I42" s="20">
        <f>Данные!AT33</f>
        <v>0</v>
      </c>
      <c r="J42" s="20">
        <f>Данные!AU33</f>
        <v>0</v>
      </c>
      <c r="K42" s="20">
        <f>Данные!AV33</f>
        <v>0</v>
      </c>
      <c r="L42" s="88" t="str">
        <f>IF(Данные!BD33="","",Данные!BD33)</f>
        <v/>
      </c>
    </row>
    <row r="43" spans="1:12" x14ac:dyDescent="0.4">
      <c r="A43" s="20">
        <f>Данные!W34</f>
        <v>260</v>
      </c>
      <c r="B43" s="20">
        <f>Данные!X34</f>
        <v>13.71</v>
      </c>
      <c r="C43" s="20">
        <f>Данные!Y34</f>
        <v>175.97</v>
      </c>
      <c r="D43" s="20">
        <f t="shared" si="3"/>
        <v>161.46600000000001</v>
      </c>
      <c r="E43" s="20">
        <f>Данные!B34</f>
        <v>13.71</v>
      </c>
      <c r="F43" s="20">
        <f>Данные!C34</f>
        <v>175.97</v>
      </c>
      <c r="G43" s="20">
        <f t="shared" si="4"/>
        <v>0</v>
      </c>
      <c r="H43" s="20">
        <f t="shared" si="5"/>
        <v>0</v>
      </c>
      <c r="I43" s="20">
        <f>Данные!AT34</f>
        <v>0</v>
      </c>
      <c r="J43" s="20">
        <f>Данные!AU34</f>
        <v>0</v>
      </c>
      <c r="K43" s="20">
        <f>Данные!AV34</f>
        <v>0</v>
      </c>
      <c r="L43" s="88" t="str">
        <f>IF(Данные!BD34="","",Данные!BD34)</f>
        <v/>
      </c>
    </row>
    <row r="44" spans="1:12" x14ac:dyDescent="0.4">
      <c r="A44" s="20">
        <f>Данные!W35</f>
        <v>270</v>
      </c>
      <c r="B44" s="20">
        <f>Данные!X35</f>
        <v>14.24</v>
      </c>
      <c r="C44" s="20">
        <f>Данные!Y35</f>
        <v>175.75</v>
      </c>
      <c r="D44" s="20">
        <f t="shared" si="3"/>
        <v>161.24600000000001</v>
      </c>
      <c r="E44" s="20">
        <f>Данные!B35</f>
        <v>14.24</v>
      </c>
      <c r="F44" s="20">
        <f>Данные!C35</f>
        <v>175.75</v>
      </c>
      <c r="G44" s="20">
        <f t="shared" si="4"/>
        <v>0</v>
      </c>
      <c r="H44" s="20">
        <f t="shared" si="5"/>
        <v>0</v>
      </c>
      <c r="I44" s="20">
        <f>Данные!AT35</f>
        <v>0</v>
      </c>
      <c r="J44" s="20">
        <f>Данные!AU35</f>
        <v>0</v>
      </c>
      <c r="K44" s="20">
        <f>Данные!AV35</f>
        <v>0</v>
      </c>
      <c r="L44" s="88" t="str">
        <f>IF(Данные!BD35="","",Данные!BD35)</f>
        <v/>
      </c>
    </row>
    <row r="45" spans="1:12" x14ac:dyDescent="0.4">
      <c r="A45" s="20">
        <f>Данные!W36</f>
        <v>280</v>
      </c>
      <c r="B45" s="20">
        <f>Данные!X36</f>
        <v>14.51</v>
      </c>
      <c r="C45" s="20">
        <f>Данные!Y36</f>
        <v>175.66</v>
      </c>
      <c r="D45" s="20">
        <f t="shared" si="3"/>
        <v>161.15600000000001</v>
      </c>
      <c r="E45" s="20">
        <f>Данные!B36</f>
        <v>14.51</v>
      </c>
      <c r="F45" s="20">
        <f>Данные!C36</f>
        <v>175.66</v>
      </c>
      <c r="G45" s="20">
        <f t="shared" si="4"/>
        <v>0</v>
      </c>
      <c r="H45" s="20">
        <f t="shared" si="5"/>
        <v>0</v>
      </c>
      <c r="I45" s="20">
        <f>Данные!AT36</f>
        <v>0</v>
      </c>
      <c r="J45" s="20">
        <f>Данные!AU36</f>
        <v>0</v>
      </c>
      <c r="K45" s="20">
        <f>Данные!AV36</f>
        <v>0</v>
      </c>
      <c r="L45" s="88" t="str">
        <f>IF(Данные!BD36="","",Данные!BD36)</f>
        <v/>
      </c>
    </row>
    <row r="46" spans="1:12" x14ac:dyDescent="0.4">
      <c r="A46" s="20">
        <f>Данные!W37</f>
        <v>290</v>
      </c>
      <c r="B46" s="20">
        <f>Данные!X37</f>
        <v>14.79</v>
      </c>
      <c r="C46" s="20">
        <f>Данные!Y37</f>
        <v>176.11</v>
      </c>
      <c r="D46" s="20">
        <f t="shared" si="3"/>
        <v>161.60600000000002</v>
      </c>
      <c r="E46" s="20">
        <f>Данные!B37</f>
        <v>14.79</v>
      </c>
      <c r="F46" s="20">
        <f>Данные!C37</f>
        <v>176.11</v>
      </c>
      <c r="G46" s="20">
        <f t="shared" si="4"/>
        <v>0</v>
      </c>
      <c r="H46" s="20">
        <f t="shared" si="5"/>
        <v>0</v>
      </c>
      <c r="I46" s="20">
        <f>Данные!AT37</f>
        <v>0</v>
      </c>
      <c r="J46" s="20">
        <f>Данные!AU37</f>
        <v>0</v>
      </c>
      <c r="K46" s="20">
        <f>Данные!AV37</f>
        <v>0</v>
      </c>
      <c r="L46" s="88" t="str">
        <f>IF(Данные!BD37="","",Данные!BD37)</f>
        <v/>
      </c>
    </row>
    <row r="47" spans="1:12" x14ac:dyDescent="0.4">
      <c r="A47" s="20">
        <f>Данные!W38</f>
        <v>300</v>
      </c>
      <c r="B47" s="20">
        <f>Данные!X38</f>
        <v>15.12</v>
      </c>
      <c r="C47" s="20">
        <f>Данные!Y38</f>
        <v>176.27</v>
      </c>
      <c r="D47" s="20">
        <f t="shared" si="3"/>
        <v>161.76600000000002</v>
      </c>
      <c r="E47" s="20">
        <f>Данные!B38</f>
        <v>15.12</v>
      </c>
      <c r="F47" s="20">
        <f>Данные!C38</f>
        <v>176.27</v>
      </c>
      <c r="G47" s="20">
        <f t="shared" si="4"/>
        <v>0</v>
      </c>
      <c r="H47" s="20">
        <f t="shared" si="5"/>
        <v>0</v>
      </c>
      <c r="I47" s="20">
        <f>Данные!AT38</f>
        <v>0</v>
      </c>
      <c r="J47" s="20">
        <f>Данные!AU38</f>
        <v>0</v>
      </c>
      <c r="K47" s="20">
        <f>Данные!AV38</f>
        <v>0</v>
      </c>
      <c r="L47" s="88" t="str">
        <f>IF(Данные!BD38="","",Данные!BD38)</f>
        <v/>
      </c>
    </row>
    <row r="48" spans="1:12" x14ac:dyDescent="0.4">
      <c r="A48" s="20">
        <f>Данные!W39</f>
        <v>310</v>
      </c>
      <c r="B48" s="20">
        <f>Данные!X39</f>
        <v>15.54</v>
      </c>
      <c r="C48" s="20">
        <f>Данные!Y39</f>
        <v>176.59</v>
      </c>
      <c r="D48" s="20">
        <f t="shared" si="3"/>
        <v>162.08600000000001</v>
      </c>
      <c r="E48" s="20">
        <f>Данные!B39</f>
        <v>15.54</v>
      </c>
      <c r="F48" s="20">
        <f>Данные!C39</f>
        <v>176.59</v>
      </c>
      <c r="G48" s="20">
        <f t="shared" si="4"/>
        <v>0</v>
      </c>
      <c r="H48" s="20">
        <f t="shared" si="5"/>
        <v>0</v>
      </c>
      <c r="I48" s="20">
        <f>Данные!AT39</f>
        <v>0</v>
      </c>
      <c r="J48" s="20">
        <f>Данные!AU39</f>
        <v>0</v>
      </c>
      <c r="K48" s="20">
        <f>Данные!AV39</f>
        <v>0</v>
      </c>
      <c r="L48" s="88" t="str">
        <f>IF(Данные!BD39="","",Данные!BD39)</f>
        <v/>
      </c>
    </row>
    <row r="49" spans="1:12" x14ac:dyDescent="0.4">
      <c r="A49" s="20">
        <f>Данные!W40</f>
        <v>320</v>
      </c>
      <c r="B49" s="20">
        <f>Данные!X40</f>
        <v>15.98</v>
      </c>
      <c r="C49" s="20">
        <f>Данные!Y40</f>
        <v>177.11</v>
      </c>
      <c r="D49" s="20">
        <f t="shared" si="3"/>
        <v>162.60600000000002</v>
      </c>
      <c r="E49" s="20">
        <f>Данные!B40</f>
        <v>15.98</v>
      </c>
      <c r="F49" s="20">
        <f>Данные!C40</f>
        <v>177.11</v>
      </c>
      <c r="G49" s="20">
        <f t="shared" si="4"/>
        <v>0</v>
      </c>
      <c r="H49" s="20">
        <f t="shared" si="5"/>
        <v>0</v>
      </c>
      <c r="I49" s="20">
        <f>Данные!AT40</f>
        <v>0</v>
      </c>
      <c r="J49" s="20">
        <f>Данные!AU40</f>
        <v>0</v>
      </c>
      <c r="K49" s="20">
        <f>Данные!AV40</f>
        <v>0</v>
      </c>
      <c r="L49" s="88" t="str">
        <f>IF(Данные!BD40="","",Данные!BD40)</f>
        <v/>
      </c>
    </row>
    <row r="50" spans="1:12" x14ac:dyDescent="0.4">
      <c r="A50" s="20">
        <f>Данные!W41</f>
        <v>330</v>
      </c>
      <c r="B50" s="20">
        <f>Данные!X41</f>
        <v>16.57</v>
      </c>
      <c r="C50" s="20">
        <f>Данные!Y41</f>
        <v>177.54</v>
      </c>
      <c r="D50" s="20">
        <f t="shared" si="3"/>
        <v>163.036</v>
      </c>
      <c r="E50" s="20">
        <f>Данные!B41</f>
        <v>16.57</v>
      </c>
      <c r="F50" s="20">
        <f>Данные!C41</f>
        <v>177.54</v>
      </c>
      <c r="G50" s="20">
        <f t="shared" si="4"/>
        <v>0</v>
      </c>
      <c r="H50" s="20">
        <f t="shared" si="5"/>
        <v>0</v>
      </c>
      <c r="I50" s="20">
        <f>Данные!AT41</f>
        <v>0</v>
      </c>
      <c r="J50" s="20">
        <f>Данные!AU41</f>
        <v>0</v>
      </c>
      <c r="K50" s="20">
        <f>Данные!AV41</f>
        <v>0</v>
      </c>
      <c r="L50" s="88" t="str">
        <f>IF(Данные!BD41="","",Данные!BD41)</f>
        <v/>
      </c>
    </row>
    <row r="51" spans="1:12" x14ac:dyDescent="0.4">
      <c r="A51" s="20">
        <f>Данные!W42</f>
        <v>340</v>
      </c>
      <c r="B51" s="20">
        <f>Данные!X42</f>
        <v>17.21</v>
      </c>
      <c r="C51" s="20">
        <f>Данные!Y42</f>
        <v>177.44</v>
      </c>
      <c r="D51" s="20">
        <f t="shared" si="3"/>
        <v>162.93600000000001</v>
      </c>
      <c r="E51" s="20">
        <f>Данные!B42</f>
        <v>17.21</v>
      </c>
      <c r="F51" s="20">
        <f>Данные!C42</f>
        <v>177.44</v>
      </c>
      <c r="G51" s="20">
        <f t="shared" si="4"/>
        <v>0</v>
      </c>
      <c r="H51" s="20">
        <f t="shared" si="5"/>
        <v>0</v>
      </c>
      <c r="I51" s="20">
        <f>Данные!AT42</f>
        <v>0</v>
      </c>
      <c r="J51" s="20">
        <f>Данные!AU42</f>
        <v>0</v>
      </c>
      <c r="K51" s="20">
        <f>Данные!AV42</f>
        <v>0</v>
      </c>
      <c r="L51" s="88" t="str">
        <f>IF(Данные!BD42="","",Данные!BD42)</f>
        <v/>
      </c>
    </row>
    <row r="52" spans="1:12" x14ac:dyDescent="0.4">
      <c r="A52" s="20">
        <f>Данные!W43</f>
        <v>350</v>
      </c>
      <c r="B52" s="20">
        <f>Данные!X43</f>
        <v>17.96</v>
      </c>
      <c r="C52" s="20">
        <f>Данные!Y43</f>
        <v>177.75</v>
      </c>
      <c r="D52" s="20">
        <f t="shared" si="3"/>
        <v>163.24600000000001</v>
      </c>
      <c r="E52" s="20">
        <f>Данные!B43</f>
        <v>17.96</v>
      </c>
      <c r="F52" s="20">
        <f>Данные!C43</f>
        <v>177.75</v>
      </c>
      <c r="G52" s="20">
        <f t="shared" si="4"/>
        <v>0</v>
      </c>
      <c r="H52" s="20">
        <f t="shared" si="5"/>
        <v>0</v>
      </c>
      <c r="I52" s="20">
        <f>Данные!AT43</f>
        <v>0</v>
      </c>
      <c r="J52" s="20">
        <f>Данные!AU43</f>
        <v>0</v>
      </c>
      <c r="K52" s="20">
        <f>Данные!AV43</f>
        <v>0</v>
      </c>
      <c r="L52" s="88" t="str">
        <f>IF(Данные!BD43="","",Данные!BD43)</f>
        <v/>
      </c>
    </row>
    <row r="53" spans="1:12" x14ac:dyDescent="0.4">
      <c r="A53" s="20">
        <f>Данные!W44</f>
        <v>360</v>
      </c>
      <c r="B53" s="20">
        <f>Данные!X44</f>
        <v>18.739999999999998</v>
      </c>
      <c r="C53" s="20">
        <f>Данные!Y44</f>
        <v>177.96</v>
      </c>
      <c r="D53" s="20">
        <f t="shared" si="3"/>
        <v>163.45600000000002</v>
      </c>
      <c r="E53" s="20">
        <f>Данные!B44</f>
        <v>18.739999999999998</v>
      </c>
      <c r="F53" s="20">
        <f>Данные!C44</f>
        <v>177.96</v>
      </c>
      <c r="G53" s="20">
        <f t="shared" si="4"/>
        <v>0</v>
      </c>
      <c r="H53" s="20">
        <f t="shared" si="5"/>
        <v>0</v>
      </c>
      <c r="I53" s="20">
        <f>Данные!AT44</f>
        <v>0</v>
      </c>
      <c r="J53" s="20">
        <f>Данные!AU44</f>
        <v>0</v>
      </c>
      <c r="K53" s="20">
        <f>Данные!AV44</f>
        <v>0</v>
      </c>
      <c r="L53" s="88" t="str">
        <f>IF(Данные!BD44="","",Данные!BD44)</f>
        <v/>
      </c>
    </row>
    <row r="54" spans="1:12" x14ac:dyDescent="0.4">
      <c r="A54" s="20">
        <f>Данные!W45</f>
        <v>370</v>
      </c>
      <c r="B54" s="20">
        <f>Данные!X45</f>
        <v>19.43</v>
      </c>
      <c r="C54" s="20">
        <f>Данные!Y45</f>
        <v>177.99</v>
      </c>
      <c r="D54" s="20">
        <f t="shared" si="3"/>
        <v>163.48600000000002</v>
      </c>
      <c r="E54" s="20">
        <f>Данные!B45</f>
        <v>19.43</v>
      </c>
      <c r="F54" s="20">
        <f>Данные!C45</f>
        <v>177.99</v>
      </c>
      <c r="G54" s="20">
        <f t="shared" si="4"/>
        <v>0</v>
      </c>
      <c r="H54" s="20">
        <f t="shared" si="5"/>
        <v>0</v>
      </c>
      <c r="I54" s="20">
        <f>Данные!AT45</f>
        <v>0</v>
      </c>
      <c r="J54" s="20">
        <f>Данные!AU45</f>
        <v>0</v>
      </c>
      <c r="K54" s="20">
        <f>Данные!AV45</f>
        <v>0</v>
      </c>
      <c r="L54" s="88" t="str">
        <f>IF(Данные!BD45="","",Данные!BD45)</f>
        <v/>
      </c>
    </row>
    <row r="55" spans="1:12" x14ac:dyDescent="0.4">
      <c r="A55" s="20">
        <f>Данные!W46</f>
        <v>380</v>
      </c>
      <c r="B55" s="20">
        <f>Данные!X46</f>
        <v>20.27</v>
      </c>
      <c r="C55" s="20">
        <f>Данные!Y46</f>
        <v>177.97</v>
      </c>
      <c r="D55" s="20">
        <f t="shared" si="3"/>
        <v>163.46600000000001</v>
      </c>
      <c r="E55" s="20">
        <f>Данные!B46</f>
        <v>20.27</v>
      </c>
      <c r="F55" s="20">
        <f>Данные!C46</f>
        <v>177.97</v>
      </c>
      <c r="G55" s="20">
        <f t="shared" si="4"/>
        <v>0</v>
      </c>
      <c r="H55" s="20">
        <f t="shared" si="5"/>
        <v>0</v>
      </c>
      <c r="I55" s="20">
        <f>Данные!AT46</f>
        <v>0</v>
      </c>
      <c r="J55" s="20">
        <f>Данные!AU46</f>
        <v>0</v>
      </c>
      <c r="K55" s="20">
        <f>Данные!AV46</f>
        <v>0</v>
      </c>
      <c r="L55" s="88" t="str">
        <f>IF(Данные!BD46="","",Данные!BD46)</f>
        <v/>
      </c>
    </row>
    <row r="56" spans="1:12" x14ac:dyDescent="0.4">
      <c r="A56" s="20">
        <f>Данные!W47</f>
        <v>390</v>
      </c>
      <c r="B56" s="20">
        <f>Данные!X47</f>
        <v>21.34</v>
      </c>
      <c r="C56" s="20">
        <f>Данные!Y47</f>
        <v>177.82</v>
      </c>
      <c r="D56" s="20">
        <f t="shared" si="3"/>
        <v>163.316</v>
      </c>
      <c r="E56" s="20">
        <f>Данные!B47</f>
        <v>21.34</v>
      </c>
      <c r="F56" s="20">
        <f>Данные!C47</f>
        <v>177.82</v>
      </c>
      <c r="G56" s="20">
        <f t="shared" si="4"/>
        <v>0</v>
      </c>
      <c r="H56" s="20">
        <f t="shared" si="5"/>
        <v>0</v>
      </c>
      <c r="I56" s="20">
        <f>Данные!AT47</f>
        <v>0</v>
      </c>
      <c r="J56" s="20">
        <f>Данные!AU47</f>
        <v>0</v>
      </c>
      <c r="K56" s="20">
        <f>Данные!AV47</f>
        <v>0</v>
      </c>
      <c r="L56" s="88" t="str">
        <f>IF(Данные!BD47="","",Данные!BD47)</f>
        <v/>
      </c>
    </row>
    <row r="57" spans="1:12" x14ac:dyDescent="0.4">
      <c r="A57" s="20">
        <f>Данные!W48</f>
        <v>400</v>
      </c>
      <c r="B57" s="20">
        <f>Данные!X48</f>
        <v>22.48</v>
      </c>
      <c r="C57" s="20">
        <f>Данные!Y48</f>
        <v>177.57</v>
      </c>
      <c r="D57" s="20">
        <f t="shared" si="3"/>
        <v>163.066</v>
      </c>
      <c r="E57" s="20">
        <f>Данные!B48</f>
        <v>22.48</v>
      </c>
      <c r="F57" s="20">
        <f>Данные!C48</f>
        <v>177.57</v>
      </c>
      <c r="G57" s="20">
        <f t="shared" si="4"/>
        <v>0</v>
      </c>
      <c r="H57" s="20">
        <f t="shared" si="5"/>
        <v>0</v>
      </c>
      <c r="I57" s="20">
        <f>Данные!AT48</f>
        <v>0</v>
      </c>
      <c r="J57" s="20">
        <f>Данные!AU48</f>
        <v>0</v>
      </c>
      <c r="K57" s="20">
        <f>Данные!AV48</f>
        <v>0</v>
      </c>
      <c r="L57" s="88" t="str">
        <f>IF(Данные!BD48="","",Данные!BD48)</f>
        <v/>
      </c>
    </row>
    <row r="58" spans="1:12" x14ac:dyDescent="0.4">
      <c r="A58" s="20">
        <f>Данные!W49</f>
        <v>410</v>
      </c>
      <c r="B58" s="20">
        <f>Данные!X49</f>
        <v>23.51</v>
      </c>
      <c r="C58" s="20">
        <f>Данные!Y49</f>
        <v>177.33</v>
      </c>
      <c r="D58" s="20">
        <f t="shared" si="3"/>
        <v>162.82600000000002</v>
      </c>
      <c r="E58" s="20">
        <f>Данные!B49</f>
        <v>23.51</v>
      </c>
      <c r="F58" s="20">
        <f>Данные!C49</f>
        <v>177.33</v>
      </c>
      <c r="G58" s="20">
        <f t="shared" si="4"/>
        <v>0</v>
      </c>
      <c r="H58" s="20">
        <f t="shared" si="5"/>
        <v>0</v>
      </c>
      <c r="I58" s="20">
        <f>Данные!AT49</f>
        <v>0</v>
      </c>
      <c r="J58" s="20">
        <f>Данные!AU49</f>
        <v>0</v>
      </c>
      <c r="K58" s="20">
        <f>Данные!AV49</f>
        <v>0</v>
      </c>
      <c r="L58" s="88" t="str">
        <f>IF(Данные!BD49="","",Данные!BD49)</f>
        <v/>
      </c>
    </row>
    <row r="59" spans="1:12" x14ac:dyDescent="0.4">
      <c r="A59" s="20">
        <f>Данные!W50</f>
        <v>420</v>
      </c>
      <c r="B59" s="20">
        <f>Данные!X50</f>
        <v>24.31</v>
      </c>
      <c r="C59" s="20">
        <f>Данные!Y50</f>
        <v>177.08</v>
      </c>
      <c r="D59" s="20">
        <f t="shared" si="3"/>
        <v>162.57600000000002</v>
      </c>
      <c r="E59" s="20">
        <f>Данные!B50</f>
        <v>24.31</v>
      </c>
      <c r="F59" s="20">
        <f>Данные!C50</f>
        <v>177.08</v>
      </c>
      <c r="G59" s="20">
        <f t="shared" si="4"/>
        <v>0</v>
      </c>
      <c r="H59" s="20">
        <f t="shared" si="5"/>
        <v>0</v>
      </c>
      <c r="I59" s="20">
        <f>Данные!AT50</f>
        <v>0</v>
      </c>
      <c r="J59" s="20">
        <f>Данные!AU50</f>
        <v>0</v>
      </c>
      <c r="K59" s="20">
        <f>Данные!AV50</f>
        <v>0</v>
      </c>
      <c r="L59" s="88" t="str">
        <f>IF(Данные!BD50="","",Данные!BD50)</f>
        <v/>
      </c>
    </row>
    <row r="60" spans="1:12" x14ac:dyDescent="0.4">
      <c r="A60" s="20">
        <f>Данные!W51</f>
        <v>430</v>
      </c>
      <c r="B60" s="20">
        <f>Данные!X51</f>
        <v>25.4</v>
      </c>
      <c r="C60" s="20">
        <f>Данные!Y51</f>
        <v>176.99</v>
      </c>
      <c r="D60" s="20">
        <f t="shared" si="3"/>
        <v>162.48600000000002</v>
      </c>
      <c r="E60" s="20">
        <f>Данные!B51</f>
        <v>25.4</v>
      </c>
      <c r="F60" s="20">
        <f>Данные!C51</f>
        <v>176.99</v>
      </c>
      <c r="G60" s="20">
        <f t="shared" si="4"/>
        <v>0</v>
      </c>
      <c r="H60" s="20">
        <f t="shared" si="5"/>
        <v>0</v>
      </c>
      <c r="I60" s="20">
        <f>Данные!AT51</f>
        <v>0</v>
      </c>
      <c r="J60" s="20">
        <f>Данные!AU51</f>
        <v>0</v>
      </c>
      <c r="K60" s="20">
        <f>Данные!AV51</f>
        <v>0</v>
      </c>
      <c r="L60" s="88" t="str">
        <f>IF(Данные!BD51="","",Данные!BD51)</f>
        <v/>
      </c>
    </row>
    <row r="61" spans="1:12" x14ac:dyDescent="0.4">
      <c r="A61" s="20">
        <f>Данные!W52</f>
        <v>440</v>
      </c>
      <c r="B61" s="20">
        <f>Данные!X52</f>
        <v>26.19</v>
      </c>
      <c r="C61" s="20">
        <f>Данные!Y52</f>
        <v>177.06</v>
      </c>
      <c r="D61" s="20">
        <f t="shared" si="3"/>
        <v>162.55600000000001</v>
      </c>
      <c r="E61" s="20">
        <f>Данные!B52</f>
        <v>26.19</v>
      </c>
      <c r="F61" s="20">
        <f>Данные!C52</f>
        <v>177.06</v>
      </c>
      <c r="G61" s="20">
        <f t="shared" si="4"/>
        <v>0</v>
      </c>
      <c r="H61" s="20">
        <f t="shared" si="5"/>
        <v>0</v>
      </c>
      <c r="I61" s="20">
        <f>Данные!AT52</f>
        <v>0</v>
      </c>
      <c r="J61" s="20">
        <f>Данные!AU52</f>
        <v>0</v>
      </c>
      <c r="K61" s="20">
        <f>Данные!AV52</f>
        <v>0</v>
      </c>
      <c r="L61" s="88" t="str">
        <f>IF(Данные!BD52="","",Данные!BD52)</f>
        <v/>
      </c>
    </row>
    <row r="62" spans="1:12" x14ac:dyDescent="0.4">
      <c r="A62" s="20">
        <f>Данные!W53</f>
        <v>450</v>
      </c>
      <c r="B62" s="20">
        <f>Данные!X53</f>
        <v>27.12</v>
      </c>
      <c r="C62" s="20">
        <f>Данные!Y53</f>
        <v>176.88</v>
      </c>
      <c r="D62" s="20">
        <f t="shared" si="3"/>
        <v>162.376</v>
      </c>
      <c r="E62" s="20">
        <f>Данные!B53</f>
        <v>27.12</v>
      </c>
      <c r="F62" s="20">
        <f>Данные!C53</f>
        <v>176.88</v>
      </c>
      <c r="G62" s="20">
        <f t="shared" si="4"/>
        <v>0</v>
      </c>
      <c r="H62" s="20">
        <f t="shared" si="5"/>
        <v>0</v>
      </c>
      <c r="I62" s="20">
        <f>Данные!AT53</f>
        <v>0</v>
      </c>
      <c r="J62" s="20">
        <f>Данные!AU53</f>
        <v>0</v>
      </c>
      <c r="K62" s="20">
        <f>Данные!AV53</f>
        <v>0</v>
      </c>
      <c r="L62" s="88" t="str">
        <f>IF(Данные!BD53="","",Данные!BD53)</f>
        <v/>
      </c>
    </row>
    <row r="63" spans="1:12" x14ac:dyDescent="0.4">
      <c r="A63" s="20">
        <f>Данные!W54</f>
        <v>460</v>
      </c>
      <c r="B63" s="20">
        <f>Данные!X54</f>
        <v>28.13</v>
      </c>
      <c r="C63" s="20">
        <f>Данные!Y54</f>
        <v>177.26</v>
      </c>
      <c r="D63" s="20">
        <f t="shared" ref="D63:D126" si="6">IF(C63-$P$4&gt;=0,C63-$P$4,C63-$P$4+360)</f>
        <v>162.756</v>
      </c>
      <c r="E63" s="20">
        <f>Данные!B54</f>
        <v>28.13</v>
      </c>
      <c r="F63" s="20">
        <f>Данные!C54</f>
        <v>177.26</v>
      </c>
      <c r="G63" s="20">
        <f t="shared" ref="G63:G126" si="7">B63-E63</f>
        <v>0</v>
      </c>
      <c r="H63" s="20">
        <f t="shared" ref="H63:H126" si="8">C63-F63</f>
        <v>0</v>
      </c>
      <c r="I63" s="20">
        <f>Данные!AT54</f>
        <v>0</v>
      </c>
      <c r="J63" s="20">
        <f>Данные!AU54</f>
        <v>0</v>
      </c>
      <c r="K63" s="20">
        <f>Данные!AV54</f>
        <v>0</v>
      </c>
      <c r="L63" s="88" t="str">
        <f>IF(Данные!BD54="","",Данные!BD54)</f>
        <v/>
      </c>
    </row>
    <row r="64" spans="1:12" x14ac:dyDescent="0.4">
      <c r="A64" s="20">
        <f>Данные!W55</f>
        <v>470</v>
      </c>
      <c r="B64" s="20">
        <f>Данные!X55</f>
        <v>29.09</v>
      </c>
      <c r="C64" s="20">
        <f>Данные!Y55</f>
        <v>177.22</v>
      </c>
      <c r="D64" s="20">
        <f t="shared" si="6"/>
        <v>162.71600000000001</v>
      </c>
      <c r="E64" s="20">
        <f>Данные!B55</f>
        <v>29.09</v>
      </c>
      <c r="F64" s="20">
        <f>Данные!C55</f>
        <v>177.22</v>
      </c>
      <c r="G64" s="20">
        <f t="shared" si="7"/>
        <v>0</v>
      </c>
      <c r="H64" s="20">
        <f t="shared" si="8"/>
        <v>0</v>
      </c>
      <c r="I64" s="20">
        <f>Данные!AT55</f>
        <v>0</v>
      </c>
      <c r="J64" s="20">
        <f>Данные!AU55</f>
        <v>0</v>
      </c>
      <c r="K64" s="20">
        <f>Данные!AV55</f>
        <v>0</v>
      </c>
      <c r="L64" s="88" t="str">
        <f>IF(Данные!BD55="","",Данные!BD55)</f>
        <v/>
      </c>
    </row>
    <row r="65" spans="1:12" x14ac:dyDescent="0.4">
      <c r="A65" s="20">
        <f>Данные!W56</f>
        <v>480</v>
      </c>
      <c r="B65" s="20">
        <f>Данные!X56</f>
        <v>30</v>
      </c>
      <c r="C65" s="20">
        <f>Данные!Y56</f>
        <v>177.33</v>
      </c>
      <c r="D65" s="20">
        <f t="shared" si="6"/>
        <v>162.82600000000002</v>
      </c>
      <c r="E65" s="20">
        <f>Данные!B56</f>
        <v>30</v>
      </c>
      <c r="F65" s="20">
        <f>Данные!C56</f>
        <v>177.33</v>
      </c>
      <c r="G65" s="20">
        <f t="shared" si="7"/>
        <v>0</v>
      </c>
      <c r="H65" s="20">
        <f t="shared" si="8"/>
        <v>0</v>
      </c>
      <c r="I65" s="20">
        <f>Данные!AT56</f>
        <v>0</v>
      </c>
      <c r="J65" s="20">
        <f>Данные!AU56</f>
        <v>0</v>
      </c>
      <c r="K65" s="20">
        <f>Данные!AV56</f>
        <v>0</v>
      </c>
      <c r="L65" s="88" t="str">
        <f>IF(Данные!BD56="","",Данные!BD56)</f>
        <v/>
      </c>
    </row>
    <row r="66" spans="1:12" x14ac:dyDescent="0.4">
      <c r="A66" s="20">
        <f>Данные!W57</f>
        <v>490</v>
      </c>
      <c r="B66" s="20">
        <f>Данные!X57</f>
        <v>30.4</v>
      </c>
      <c r="C66" s="20">
        <f>Данные!Y57</f>
        <v>177.46</v>
      </c>
      <c r="D66" s="20">
        <f t="shared" si="6"/>
        <v>162.95600000000002</v>
      </c>
      <c r="E66" s="20">
        <f>Данные!B57</f>
        <v>30.4</v>
      </c>
      <c r="F66" s="20">
        <f>Данные!C57</f>
        <v>177.46</v>
      </c>
      <c r="G66" s="20">
        <f t="shared" si="7"/>
        <v>0</v>
      </c>
      <c r="H66" s="20">
        <f t="shared" si="8"/>
        <v>0</v>
      </c>
      <c r="I66" s="20">
        <f>Данные!AT57</f>
        <v>0</v>
      </c>
      <c r="J66" s="20">
        <f>Данные!AU57</f>
        <v>0</v>
      </c>
      <c r="K66" s="20">
        <f>Данные!AV57</f>
        <v>0</v>
      </c>
      <c r="L66" s="88" t="str">
        <f>IF(Данные!BD57="","",Данные!BD57)</f>
        <v/>
      </c>
    </row>
    <row r="67" spans="1:12" x14ac:dyDescent="0.4">
      <c r="A67" s="20">
        <f>Данные!W58</f>
        <v>500</v>
      </c>
      <c r="B67" s="20">
        <f>Данные!X58</f>
        <v>30.44</v>
      </c>
      <c r="C67" s="20">
        <f>Данные!Y58</f>
        <v>177.47</v>
      </c>
      <c r="D67" s="20">
        <f t="shared" si="6"/>
        <v>162.96600000000001</v>
      </c>
      <c r="E67" s="20">
        <f>Данные!B58</f>
        <v>30.44</v>
      </c>
      <c r="F67" s="20">
        <f>Данные!C58</f>
        <v>177.47</v>
      </c>
      <c r="G67" s="20">
        <f t="shared" si="7"/>
        <v>0</v>
      </c>
      <c r="H67" s="20">
        <f t="shared" si="8"/>
        <v>0</v>
      </c>
      <c r="I67" s="20">
        <f>Данные!AT58</f>
        <v>0</v>
      </c>
      <c r="J67" s="20">
        <f>Данные!AU58</f>
        <v>0</v>
      </c>
      <c r="K67" s="20">
        <f>Данные!AV58</f>
        <v>0</v>
      </c>
      <c r="L67" s="88" t="str">
        <f>IF(Данные!BD58="","",Данные!BD58)</f>
        <v/>
      </c>
    </row>
    <row r="68" spans="1:12" x14ac:dyDescent="0.4">
      <c r="A68" s="20">
        <f>Данные!W59</f>
        <v>510</v>
      </c>
      <c r="B68" s="20">
        <f>Данные!X59</f>
        <v>30.34</v>
      </c>
      <c r="C68" s="20">
        <f>Данные!Y59</f>
        <v>177.26</v>
      </c>
      <c r="D68" s="20">
        <f t="shared" si="6"/>
        <v>162.756</v>
      </c>
      <c r="E68" s="20">
        <f>Данные!B59</f>
        <v>30.34</v>
      </c>
      <c r="F68" s="20">
        <f>Данные!C59</f>
        <v>177.26</v>
      </c>
      <c r="G68" s="20">
        <f t="shared" si="7"/>
        <v>0</v>
      </c>
      <c r="H68" s="20">
        <f t="shared" si="8"/>
        <v>0</v>
      </c>
      <c r="I68" s="20">
        <f>Данные!AT59</f>
        <v>0</v>
      </c>
      <c r="J68" s="20">
        <f>Данные!AU59</f>
        <v>0</v>
      </c>
      <c r="K68" s="20">
        <f>Данные!AV59</f>
        <v>0</v>
      </c>
      <c r="L68" s="88" t="str">
        <f>IF(Данные!BD59="","",Данные!BD59)</f>
        <v/>
      </c>
    </row>
    <row r="69" spans="1:12" x14ac:dyDescent="0.4">
      <c r="A69" s="20">
        <f>Данные!W60</f>
        <v>520</v>
      </c>
      <c r="B69" s="20">
        <f>Данные!X60</f>
        <v>30.18</v>
      </c>
      <c r="C69" s="20">
        <f>Данные!Y60</f>
        <v>177.16</v>
      </c>
      <c r="D69" s="20">
        <f t="shared" si="6"/>
        <v>162.65600000000001</v>
      </c>
      <c r="E69" s="20">
        <f>Данные!B60</f>
        <v>30.18</v>
      </c>
      <c r="F69" s="20">
        <f>Данные!C60</f>
        <v>177.16</v>
      </c>
      <c r="G69" s="20">
        <f t="shared" si="7"/>
        <v>0</v>
      </c>
      <c r="H69" s="20">
        <f t="shared" si="8"/>
        <v>0</v>
      </c>
      <c r="I69" s="20">
        <f>Данные!AT60</f>
        <v>0</v>
      </c>
      <c r="J69" s="20">
        <f>Данные!AU60</f>
        <v>0</v>
      </c>
      <c r="K69" s="20">
        <f>Данные!AV60</f>
        <v>0</v>
      </c>
      <c r="L69" s="88" t="str">
        <f>IF(Данные!BD60="","",Данные!BD60)</f>
        <v/>
      </c>
    </row>
    <row r="70" spans="1:12" x14ac:dyDescent="0.4">
      <c r="A70" s="20">
        <f>Данные!W61</f>
        <v>530</v>
      </c>
      <c r="B70" s="20">
        <f>Данные!X61</f>
        <v>29.85</v>
      </c>
      <c r="C70" s="20">
        <f>Данные!Y61</f>
        <v>176.37</v>
      </c>
      <c r="D70" s="20">
        <f t="shared" si="6"/>
        <v>161.86600000000001</v>
      </c>
      <c r="E70" s="20">
        <f>Данные!B61</f>
        <v>29.85</v>
      </c>
      <c r="F70" s="20">
        <f>Данные!C61</f>
        <v>176.37</v>
      </c>
      <c r="G70" s="20">
        <f t="shared" si="7"/>
        <v>0</v>
      </c>
      <c r="H70" s="20">
        <f t="shared" si="8"/>
        <v>0</v>
      </c>
      <c r="I70" s="20">
        <f>Данные!AT61</f>
        <v>0</v>
      </c>
      <c r="J70" s="20">
        <f>Данные!AU61</f>
        <v>0</v>
      </c>
      <c r="K70" s="20">
        <f>Данные!AV61</f>
        <v>0</v>
      </c>
      <c r="L70" s="88" t="str">
        <f>IF(Данные!BD61="","",Данные!BD61)</f>
        <v/>
      </c>
    </row>
    <row r="71" spans="1:12" x14ac:dyDescent="0.4">
      <c r="A71" s="20">
        <f>Данные!W62</f>
        <v>540</v>
      </c>
      <c r="B71" s="20">
        <f>Данные!X62</f>
        <v>29.63</v>
      </c>
      <c r="C71" s="20">
        <f>Данные!Y62</f>
        <v>176.21</v>
      </c>
      <c r="D71" s="20">
        <f t="shared" si="6"/>
        <v>161.70600000000002</v>
      </c>
      <c r="E71" s="20">
        <f>Данные!B62</f>
        <v>29.63</v>
      </c>
      <c r="F71" s="20">
        <f>Данные!C62</f>
        <v>176.21</v>
      </c>
      <c r="G71" s="20">
        <f t="shared" si="7"/>
        <v>0</v>
      </c>
      <c r="H71" s="20">
        <f t="shared" si="8"/>
        <v>0</v>
      </c>
      <c r="I71" s="20">
        <f>Данные!AT62</f>
        <v>0</v>
      </c>
      <c r="J71" s="20">
        <f>Данные!AU62</f>
        <v>0</v>
      </c>
      <c r="K71" s="20">
        <f>Данные!AV62</f>
        <v>0</v>
      </c>
      <c r="L71" s="88" t="str">
        <f>IF(Данные!BD62="","",Данные!BD62)</f>
        <v/>
      </c>
    </row>
    <row r="72" spans="1:12" x14ac:dyDescent="0.4">
      <c r="A72" s="20">
        <f>Данные!W63</f>
        <v>550</v>
      </c>
      <c r="B72" s="20">
        <f>Данные!X63</f>
        <v>29.63</v>
      </c>
      <c r="C72" s="20">
        <f>Данные!Y63</f>
        <v>175.99</v>
      </c>
      <c r="D72" s="20">
        <f t="shared" si="6"/>
        <v>161.48600000000002</v>
      </c>
      <c r="E72" s="20">
        <f>Данные!B63</f>
        <v>29.63</v>
      </c>
      <c r="F72" s="20">
        <f>Данные!C63</f>
        <v>175.99</v>
      </c>
      <c r="G72" s="20">
        <f t="shared" si="7"/>
        <v>0</v>
      </c>
      <c r="H72" s="20">
        <f t="shared" si="8"/>
        <v>0</v>
      </c>
      <c r="I72" s="20">
        <f>Данные!AT63</f>
        <v>0</v>
      </c>
      <c r="J72" s="20">
        <f>Данные!AU63</f>
        <v>0</v>
      </c>
      <c r="K72" s="20">
        <f>Данные!AV63</f>
        <v>0</v>
      </c>
      <c r="L72" s="88" t="str">
        <f>IF(Данные!BD63="","",Данные!BD63)</f>
        <v/>
      </c>
    </row>
    <row r="73" spans="1:12" x14ac:dyDescent="0.4">
      <c r="A73" s="20">
        <f>Данные!W64</f>
        <v>560</v>
      </c>
      <c r="B73" s="20">
        <f>Данные!X64</f>
        <v>29.77</v>
      </c>
      <c r="C73" s="20">
        <f>Данные!Y64</f>
        <v>176.05</v>
      </c>
      <c r="D73" s="20">
        <f t="shared" si="6"/>
        <v>161.54600000000002</v>
      </c>
      <c r="E73" s="20">
        <f>Данные!B64</f>
        <v>29.77</v>
      </c>
      <c r="F73" s="20">
        <f>Данные!C64</f>
        <v>176.05</v>
      </c>
      <c r="G73" s="20">
        <f t="shared" si="7"/>
        <v>0</v>
      </c>
      <c r="H73" s="20">
        <f t="shared" si="8"/>
        <v>0</v>
      </c>
      <c r="I73" s="20">
        <f>Данные!AT64</f>
        <v>0</v>
      </c>
      <c r="J73" s="20">
        <f>Данные!AU64</f>
        <v>0</v>
      </c>
      <c r="K73" s="20">
        <f>Данные!AV64</f>
        <v>0</v>
      </c>
      <c r="L73" s="88" t="str">
        <f>IF(Данные!BD64="","",Данные!BD64)</f>
        <v/>
      </c>
    </row>
    <row r="74" spans="1:12" x14ac:dyDescent="0.4">
      <c r="A74" s="20">
        <f>Данные!W65</f>
        <v>570</v>
      </c>
      <c r="B74" s="20">
        <f>Данные!X65</f>
        <v>29.98</v>
      </c>
      <c r="C74" s="20">
        <f>Данные!Y65</f>
        <v>175.92</v>
      </c>
      <c r="D74" s="20">
        <f t="shared" si="6"/>
        <v>161.416</v>
      </c>
      <c r="E74" s="20">
        <f>Данные!B65</f>
        <v>29.98</v>
      </c>
      <c r="F74" s="20">
        <f>Данные!C65</f>
        <v>175.92</v>
      </c>
      <c r="G74" s="20">
        <f t="shared" si="7"/>
        <v>0</v>
      </c>
      <c r="H74" s="20">
        <f t="shared" si="8"/>
        <v>0</v>
      </c>
      <c r="I74" s="20">
        <f>Данные!AT65</f>
        <v>0</v>
      </c>
      <c r="J74" s="20">
        <f>Данные!AU65</f>
        <v>0</v>
      </c>
      <c r="K74" s="20">
        <f>Данные!AV65</f>
        <v>0</v>
      </c>
      <c r="L74" s="88" t="str">
        <f>IF(Данные!BD65="","",Данные!BD65)</f>
        <v/>
      </c>
    </row>
    <row r="75" spans="1:12" x14ac:dyDescent="0.4">
      <c r="A75" s="20">
        <f>Данные!W66</f>
        <v>580</v>
      </c>
      <c r="B75" s="20">
        <f>Данные!X66</f>
        <v>29.8</v>
      </c>
      <c r="C75" s="20">
        <f>Данные!Y66</f>
        <v>176.16</v>
      </c>
      <c r="D75" s="20">
        <f t="shared" si="6"/>
        <v>161.65600000000001</v>
      </c>
      <c r="E75" s="20">
        <f>Данные!B66</f>
        <v>29.8</v>
      </c>
      <c r="F75" s="20">
        <f>Данные!C66</f>
        <v>176.16</v>
      </c>
      <c r="G75" s="20">
        <f t="shared" si="7"/>
        <v>0</v>
      </c>
      <c r="H75" s="20">
        <f t="shared" si="8"/>
        <v>0</v>
      </c>
      <c r="I75" s="20">
        <f>Данные!AT66</f>
        <v>0</v>
      </c>
      <c r="J75" s="20">
        <f>Данные!AU66</f>
        <v>0</v>
      </c>
      <c r="K75" s="20">
        <f>Данные!AV66</f>
        <v>0</v>
      </c>
      <c r="L75" s="88" t="str">
        <f>IF(Данные!BD66="","",Данные!BD66)</f>
        <v/>
      </c>
    </row>
    <row r="76" spans="1:12" x14ac:dyDescent="0.4">
      <c r="A76" s="20">
        <f>Данные!W67</f>
        <v>590</v>
      </c>
      <c r="B76" s="20">
        <f>Данные!X67</f>
        <v>29.99</v>
      </c>
      <c r="C76" s="20">
        <f>Данные!Y67</f>
        <v>176.35</v>
      </c>
      <c r="D76" s="20">
        <f t="shared" si="6"/>
        <v>161.846</v>
      </c>
      <c r="E76" s="20">
        <f>Данные!B67</f>
        <v>29.99</v>
      </c>
      <c r="F76" s="20">
        <f>Данные!C67</f>
        <v>176.35</v>
      </c>
      <c r="G76" s="20">
        <f t="shared" si="7"/>
        <v>0</v>
      </c>
      <c r="H76" s="20">
        <f t="shared" si="8"/>
        <v>0</v>
      </c>
      <c r="I76" s="20">
        <f>Данные!AT67</f>
        <v>0</v>
      </c>
      <c r="J76" s="20">
        <f>Данные!AU67</f>
        <v>0</v>
      </c>
      <c r="K76" s="20">
        <f>Данные!AV67</f>
        <v>0</v>
      </c>
      <c r="L76" s="88" t="str">
        <f>IF(Данные!BD67="","",Данные!BD67)</f>
        <v/>
      </c>
    </row>
    <row r="77" spans="1:12" x14ac:dyDescent="0.4">
      <c r="A77" s="20">
        <f>Данные!W68</f>
        <v>600</v>
      </c>
      <c r="B77" s="20">
        <f>Данные!X68</f>
        <v>30.21</v>
      </c>
      <c r="C77" s="20">
        <f>Данные!Y68</f>
        <v>176.74</v>
      </c>
      <c r="D77" s="20">
        <f t="shared" si="6"/>
        <v>162.23600000000002</v>
      </c>
      <c r="E77" s="20">
        <f>Данные!B68</f>
        <v>30.21</v>
      </c>
      <c r="F77" s="20">
        <f>Данные!C68</f>
        <v>176.74</v>
      </c>
      <c r="G77" s="20">
        <f t="shared" si="7"/>
        <v>0</v>
      </c>
      <c r="H77" s="20">
        <f t="shared" si="8"/>
        <v>0</v>
      </c>
      <c r="I77" s="20">
        <f>Данные!AT68</f>
        <v>0</v>
      </c>
      <c r="J77" s="20">
        <f>Данные!AU68</f>
        <v>0</v>
      </c>
      <c r="K77" s="20">
        <f>Данные!AV68</f>
        <v>0</v>
      </c>
      <c r="L77" s="88" t="str">
        <f>IF(Данные!BD68="","",Данные!BD68)</f>
        <v/>
      </c>
    </row>
    <row r="78" spans="1:12" x14ac:dyDescent="0.4">
      <c r="A78" s="20">
        <f>Данные!W69</f>
        <v>610</v>
      </c>
      <c r="B78" s="20">
        <f>Данные!X69</f>
        <v>30.5</v>
      </c>
      <c r="C78" s="20">
        <f>Данные!Y69</f>
        <v>176.83</v>
      </c>
      <c r="D78" s="20">
        <f t="shared" si="6"/>
        <v>162.32600000000002</v>
      </c>
      <c r="E78" s="20">
        <f>Данные!B69</f>
        <v>30.5</v>
      </c>
      <c r="F78" s="20">
        <f>Данные!C69</f>
        <v>176.83</v>
      </c>
      <c r="G78" s="20">
        <f t="shared" si="7"/>
        <v>0</v>
      </c>
      <c r="H78" s="20">
        <f t="shared" si="8"/>
        <v>0</v>
      </c>
      <c r="I78" s="20">
        <f>Данные!AT69</f>
        <v>0</v>
      </c>
      <c r="J78" s="20">
        <f>Данные!AU69</f>
        <v>0</v>
      </c>
      <c r="K78" s="20">
        <f>Данные!AV69</f>
        <v>0</v>
      </c>
      <c r="L78" s="88" t="str">
        <f>IF(Данные!BD69="","",Данные!BD69)</f>
        <v/>
      </c>
    </row>
    <row r="79" spans="1:12" x14ac:dyDescent="0.4">
      <c r="A79" s="20">
        <f>Данные!W70</f>
        <v>620</v>
      </c>
      <c r="B79" s="20">
        <f>Данные!X70</f>
        <v>30.73</v>
      </c>
      <c r="C79" s="20">
        <f>Данные!Y70</f>
        <v>176.88</v>
      </c>
      <c r="D79" s="20">
        <f t="shared" si="6"/>
        <v>162.376</v>
      </c>
      <c r="E79" s="20">
        <f>Данные!B70</f>
        <v>30.73</v>
      </c>
      <c r="F79" s="20">
        <f>Данные!C70</f>
        <v>176.88</v>
      </c>
      <c r="G79" s="20">
        <f t="shared" si="7"/>
        <v>0</v>
      </c>
      <c r="H79" s="20">
        <f t="shared" si="8"/>
        <v>0</v>
      </c>
      <c r="I79" s="20">
        <f>Данные!AT70</f>
        <v>0</v>
      </c>
      <c r="J79" s="20">
        <f>Данные!AU70</f>
        <v>0</v>
      </c>
      <c r="K79" s="20">
        <f>Данные!AV70</f>
        <v>0</v>
      </c>
      <c r="L79" s="88" t="str">
        <f>IF(Данные!BD70="","",Данные!BD70)</f>
        <v/>
      </c>
    </row>
    <row r="80" spans="1:12" x14ac:dyDescent="0.4">
      <c r="A80" s="20">
        <f>Данные!W71</f>
        <v>630</v>
      </c>
      <c r="B80" s="20">
        <f>Данные!X71</f>
        <v>31.05</v>
      </c>
      <c r="C80" s="20">
        <f>Данные!Y71</f>
        <v>177.37</v>
      </c>
      <c r="D80" s="20">
        <f t="shared" si="6"/>
        <v>162.86600000000001</v>
      </c>
      <c r="E80" s="20">
        <f>Данные!B71</f>
        <v>31.05</v>
      </c>
      <c r="F80" s="20">
        <f>Данные!C71</f>
        <v>177.37</v>
      </c>
      <c r="G80" s="20">
        <f t="shared" si="7"/>
        <v>0</v>
      </c>
      <c r="H80" s="20">
        <f t="shared" si="8"/>
        <v>0</v>
      </c>
      <c r="I80" s="20">
        <f>Данные!AT71</f>
        <v>0</v>
      </c>
      <c r="J80" s="20">
        <f>Данные!AU71</f>
        <v>0</v>
      </c>
      <c r="K80" s="20">
        <f>Данные!AV71</f>
        <v>0</v>
      </c>
      <c r="L80" s="88" t="str">
        <f>IF(Данные!BD71="","",Данные!BD71)</f>
        <v/>
      </c>
    </row>
    <row r="81" spans="1:12" x14ac:dyDescent="0.4">
      <c r="A81" s="20">
        <f>Данные!W72</f>
        <v>640</v>
      </c>
      <c r="B81" s="20">
        <f>Данные!X72</f>
        <v>31.35</v>
      </c>
      <c r="C81" s="20">
        <f>Данные!Y72</f>
        <v>177.53</v>
      </c>
      <c r="D81" s="20">
        <f t="shared" si="6"/>
        <v>163.02600000000001</v>
      </c>
      <c r="E81" s="20">
        <f>Данные!B72</f>
        <v>31.35</v>
      </c>
      <c r="F81" s="20">
        <f>Данные!C72</f>
        <v>177.53</v>
      </c>
      <c r="G81" s="20">
        <f t="shared" si="7"/>
        <v>0</v>
      </c>
      <c r="H81" s="20">
        <f t="shared" si="8"/>
        <v>0</v>
      </c>
      <c r="I81" s="20">
        <f>Данные!AT72</f>
        <v>0</v>
      </c>
      <c r="J81" s="20">
        <f>Данные!AU72</f>
        <v>0</v>
      </c>
      <c r="K81" s="20">
        <f>Данные!AV72</f>
        <v>0</v>
      </c>
      <c r="L81" s="88" t="str">
        <f>IF(Данные!BD72="","",Данные!BD72)</f>
        <v/>
      </c>
    </row>
    <row r="82" spans="1:12" x14ac:dyDescent="0.4">
      <c r="A82" s="20">
        <f>Данные!W73</f>
        <v>650</v>
      </c>
      <c r="B82" s="20">
        <f>Данные!X73</f>
        <v>31.5</v>
      </c>
      <c r="C82" s="20">
        <f>Данные!Y73</f>
        <v>177.76</v>
      </c>
      <c r="D82" s="20">
        <f t="shared" si="6"/>
        <v>163.256</v>
      </c>
      <c r="E82" s="20">
        <f>Данные!B73</f>
        <v>31.5</v>
      </c>
      <c r="F82" s="20">
        <f>Данные!C73</f>
        <v>177.76</v>
      </c>
      <c r="G82" s="20">
        <f t="shared" si="7"/>
        <v>0</v>
      </c>
      <c r="H82" s="20">
        <f t="shared" si="8"/>
        <v>0</v>
      </c>
      <c r="I82" s="20">
        <f>Данные!AT73</f>
        <v>0</v>
      </c>
      <c r="J82" s="20">
        <f>Данные!AU73</f>
        <v>0</v>
      </c>
      <c r="K82" s="20">
        <f>Данные!AV73</f>
        <v>0</v>
      </c>
      <c r="L82" s="88" t="str">
        <f>IF(Данные!BD73="","",Данные!BD73)</f>
        <v/>
      </c>
    </row>
    <row r="83" spans="1:12" x14ac:dyDescent="0.4">
      <c r="A83" s="20">
        <f>Данные!W74</f>
        <v>660</v>
      </c>
      <c r="B83" s="20">
        <f>Данные!X74</f>
        <v>31.55</v>
      </c>
      <c r="C83" s="20">
        <f>Данные!Y74</f>
        <v>177.95</v>
      </c>
      <c r="D83" s="20">
        <f t="shared" si="6"/>
        <v>163.446</v>
      </c>
      <c r="E83" s="20">
        <f>Данные!B74</f>
        <v>31.55</v>
      </c>
      <c r="F83" s="20">
        <f>Данные!C74</f>
        <v>177.95</v>
      </c>
      <c r="G83" s="20">
        <f t="shared" si="7"/>
        <v>0</v>
      </c>
      <c r="H83" s="20">
        <f t="shared" si="8"/>
        <v>0</v>
      </c>
      <c r="I83" s="20">
        <f>Данные!AT74</f>
        <v>0</v>
      </c>
      <c r="J83" s="20">
        <f>Данные!AU74</f>
        <v>0</v>
      </c>
      <c r="K83" s="20">
        <f>Данные!AV74</f>
        <v>0</v>
      </c>
      <c r="L83" s="88" t="str">
        <f>IF(Данные!BD74="","",Данные!BD74)</f>
        <v/>
      </c>
    </row>
    <row r="84" spans="1:12" x14ac:dyDescent="0.4">
      <c r="A84" s="20">
        <f>Данные!W75</f>
        <v>670</v>
      </c>
      <c r="B84" s="20">
        <f>Данные!X75</f>
        <v>31.41</v>
      </c>
      <c r="C84" s="20">
        <f>Данные!Y75</f>
        <v>178.16</v>
      </c>
      <c r="D84" s="20">
        <f t="shared" si="6"/>
        <v>163.65600000000001</v>
      </c>
      <c r="E84" s="20">
        <f>Данные!B75</f>
        <v>31.41</v>
      </c>
      <c r="F84" s="20">
        <f>Данные!C75</f>
        <v>178.16</v>
      </c>
      <c r="G84" s="20">
        <f t="shared" si="7"/>
        <v>0</v>
      </c>
      <c r="H84" s="20">
        <f t="shared" si="8"/>
        <v>0</v>
      </c>
      <c r="I84" s="20">
        <f>Данные!AT75</f>
        <v>0</v>
      </c>
      <c r="J84" s="20">
        <f>Данные!AU75</f>
        <v>0</v>
      </c>
      <c r="K84" s="20">
        <f>Данные!AV75</f>
        <v>0</v>
      </c>
      <c r="L84" s="88" t="str">
        <f>IF(Данные!BD75="","",Данные!BD75)</f>
        <v/>
      </c>
    </row>
    <row r="85" spans="1:12" x14ac:dyDescent="0.4">
      <c r="A85" s="20">
        <f>Данные!W76</f>
        <v>680</v>
      </c>
      <c r="B85" s="20">
        <f>Данные!X76</f>
        <v>31.36</v>
      </c>
      <c r="C85" s="20">
        <f>Данные!Y76</f>
        <v>178.34</v>
      </c>
      <c r="D85" s="20">
        <f t="shared" si="6"/>
        <v>163.83600000000001</v>
      </c>
      <c r="E85" s="20">
        <f>Данные!B76</f>
        <v>31.36</v>
      </c>
      <c r="F85" s="20">
        <f>Данные!C76</f>
        <v>178.34</v>
      </c>
      <c r="G85" s="20">
        <f t="shared" si="7"/>
        <v>0</v>
      </c>
      <c r="H85" s="20">
        <f t="shared" si="8"/>
        <v>0</v>
      </c>
      <c r="I85" s="20">
        <f>Данные!AT76</f>
        <v>0</v>
      </c>
      <c r="J85" s="20">
        <f>Данные!AU76</f>
        <v>0</v>
      </c>
      <c r="K85" s="20">
        <f>Данные!AV76</f>
        <v>0</v>
      </c>
      <c r="L85" s="88" t="str">
        <f>IF(Данные!BD76="","",Данные!BD76)</f>
        <v/>
      </c>
    </row>
    <row r="86" spans="1:12" x14ac:dyDescent="0.4">
      <c r="A86" s="20">
        <f>Данные!W77</f>
        <v>690</v>
      </c>
      <c r="B86" s="20">
        <f>Данные!X77</f>
        <v>31.27</v>
      </c>
      <c r="C86" s="20">
        <f>Данные!Y77</f>
        <v>178.27</v>
      </c>
      <c r="D86" s="20">
        <f t="shared" si="6"/>
        <v>163.76600000000002</v>
      </c>
      <c r="E86" s="20">
        <f>Данные!B77</f>
        <v>31.27</v>
      </c>
      <c r="F86" s="20">
        <f>Данные!C77</f>
        <v>178.27</v>
      </c>
      <c r="G86" s="20">
        <f t="shared" si="7"/>
        <v>0</v>
      </c>
      <c r="H86" s="20">
        <f t="shared" si="8"/>
        <v>0</v>
      </c>
      <c r="I86" s="20">
        <f>Данные!AT77</f>
        <v>0</v>
      </c>
      <c r="J86" s="20">
        <f>Данные!AU77</f>
        <v>0</v>
      </c>
      <c r="K86" s="20">
        <f>Данные!AV77</f>
        <v>0</v>
      </c>
      <c r="L86" s="88" t="str">
        <f>IF(Данные!BD77="","",Данные!BD77)</f>
        <v/>
      </c>
    </row>
    <row r="87" spans="1:12" x14ac:dyDescent="0.4">
      <c r="A87" s="20">
        <f>Данные!W78</f>
        <v>700</v>
      </c>
      <c r="B87" s="20">
        <f>Данные!X78</f>
        <v>31.19</v>
      </c>
      <c r="C87" s="20">
        <f>Данные!Y78</f>
        <v>178.11</v>
      </c>
      <c r="D87" s="20">
        <f t="shared" si="6"/>
        <v>163.60600000000002</v>
      </c>
      <c r="E87" s="20">
        <f>Данные!B78</f>
        <v>31.19</v>
      </c>
      <c r="F87" s="20">
        <f>Данные!C78</f>
        <v>178.11</v>
      </c>
      <c r="G87" s="20">
        <f t="shared" si="7"/>
        <v>0</v>
      </c>
      <c r="H87" s="20">
        <f t="shared" si="8"/>
        <v>0</v>
      </c>
      <c r="I87" s="20">
        <f>Данные!AT78</f>
        <v>0</v>
      </c>
      <c r="J87" s="20">
        <f>Данные!AU78</f>
        <v>0</v>
      </c>
      <c r="K87" s="20">
        <f>Данные!AV78</f>
        <v>0</v>
      </c>
      <c r="L87" s="88" t="str">
        <f>IF(Данные!BD78="","",Данные!BD78)</f>
        <v/>
      </c>
    </row>
    <row r="88" spans="1:12" x14ac:dyDescent="0.4">
      <c r="A88" s="20">
        <f>Данные!W79</f>
        <v>710</v>
      </c>
      <c r="B88" s="20">
        <f>Данные!X79</f>
        <v>31</v>
      </c>
      <c r="C88" s="20">
        <f>Данные!Y79</f>
        <v>178.21</v>
      </c>
      <c r="D88" s="20">
        <f t="shared" si="6"/>
        <v>163.70600000000002</v>
      </c>
      <c r="E88" s="20">
        <f>Данные!B79</f>
        <v>31</v>
      </c>
      <c r="F88" s="20">
        <f>Данные!C79</f>
        <v>178.21</v>
      </c>
      <c r="G88" s="20">
        <f t="shared" si="7"/>
        <v>0</v>
      </c>
      <c r="H88" s="20">
        <f t="shared" si="8"/>
        <v>0</v>
      </c>
      <c r="I88" s="20">
        <f>Данные!AT79</f>
        <v>0</v>
      </c>
      <c r="J88" s="20">
        <f>Данные!AU79</f>
        <v>0</v>
      </c>
      <c r="K88" s="20">
        <f>Данные!AV79</f>
        <v>0</v>
      </c>
      <c r="L88" s="88" t="str">
        <f>IF(Данные!BD79="","",Данные!BD79)</f>
        <v/>
      </c>
    </row>
    <row r="89" spans="1:12" x14ac:dyDescent="0.4">
      <c r="A89" s="20">
        <f>Данные!W80</f>
        <v>720</v>
      </c>
      <c r="B89" s="20">
        <f>Данные!X80</f>
        <v>30.85</v>
      </c>
      <c r="C89" s="20">
        <f>Данные!Y80</f>
        <v>178.29</v>
      </c>
      <c r="D89" s="20">
        <f t="shared" si="6"/>
        <v>163.786</v>
      </c>
      <c r="E89" s="20">
        <f>Данные!B80</f>
        <v>30.85</v>
      </c>
      <c r="F89" s="20">
        <f>Данные!C80</f>
        <v>178.29</v>
      </c>
      <c r="G89" s="20">
        <f t="shared" si="7"/>
        <v>0</v>
      </c>
      <c r="H89" s="20">
        <f t="shared" si="8"/>
        <v>0</v>
      </c>
      <c r="I89" s="20">
        <f>Данные!AT80</f>
        <v>0</v>
      </c>
      <c r="J89" s="20">
        <f>Данные!AU80</f>
        <v>0</v>
      </c>
      <c r="K89" s="20">
        <f>Данные!AV80</f>
        <v>0</v>
      </c>
      <c r="L89" s="88" t="str">
        <f>IF(Данные!BD80="","",Данные!BD80)</f>
        <v/>
      </c>
    </row>
    <row r="90" spans="1:12" x14ac:dyDescent="0.4">
      <c r="A90" s="20">
        <f>Данные!W81</f>
        <v>730</v>
      </c>
      <c r="B90" s="20">
        <f>Данные!X81</f>
        <v>31.01</v>
      </c>
      <c r="C90" s="20">
        <f>Данные!Y81</f>
        <v>178.76</v>
      </c>
      <c r="D90" s="20">
        <f t="shared" si="6"/>
        <v>164.256</v>
      </c>
      <c r="E90" s="20">
        <f>Данные!B81</f>
        <v>31.01</v>
      </c>
      <c r="F90" s="20">
        <f>Данные!C81</f>
        <v>178.76</v>
      </c>
      <c r="G90" s="20">
        <f t="shared" si="7"/>
        <v>0</v>
      </c>
      <c r="H90" s="20">
        <f t="shared" si="8"/>
        <v>0</v>
      </c>
      <c r="I90" s="20">
        <f>Данные!AT81</f>
        <v>0</v>
      </c>
      <c r="J90" s="20">
        <f>Данные!AU81</f>
        <v>0</v>
      </c>
      <c r="K90" s="20">
        <f>Данные!AV81</f>
        <v>0</v>
      </c>
      <c r="L90" s="88" t="str">
        <f>IF(Данные!BD81="","",Данные!BD81)</f>
        <v/>
      </c>
    </row>
    <row r="91" spans="1:12" x14ac:dyDescent="0.4">
      <c r="A91" s="20">
        <f>Данные!W82</f>
        <v>740</v>
      </c>
      <c r="B91" s="20">
        <f>Данные!X82</f>
        <v>31.13</v>
      </c>
      <c r="C91" s="20">
        <f>Данные!Y82</f>
        <v>179.62</v>
      </c>
      <c r="D91" s="20">
        <f t="shared" si="6"/>
        <v>165.11600000000001</v>
      </c>
      <c r="E91" s="20">
        <f>Данные!B82</f>
        <v>31.13</v>
      </c>
      <c r="F91" s="20">
        <f>Данные!C82</f>
        <v>179.62</v>
      </c>
      <c r="G91" s="20">
        <f t="shared" si="7"/>
        <v>0</v>
      </c>
      <c r="H91" s="20">
        <f t="shared" si="8"/>
        <v>0</v>
      </c>
      <c r="I91" s="20">
        <f>Данные!AT82</f>
        <v>0</v>
      </c>
      <c r="J91" s="20">
        <f>Данные!AU82</f>
        <v>0</v>
      </c>
      <c r="K91" s="20">
        <f>Данные!AV82</f>
        <v>0</v>
      </c>
      <c r="L91" s="88" t="str">
        <f>IF(Данные!BD82="","",Данные!BD82)</f>
        <v/>
      </c>
    </row>
    <row r="92" spans="1:12" x14ac:dyDescent="0.4">
      <c r="A92" s="20">
        <f>Данные!W83</f>
        <v>750</v>
      </c>
      <c r="B92" s="20">
        <f>Данные!X83</f>
        <v>31.35</v>
      </c>
      <c r="C92" s="20">
        <f>Данные!Y83</f>
        <v>181.03</v>
      </c>
      <c r="D92" s="20">
        <f t="shared" si="6"/>
        <v>166.52600000000001</v>
      </c>
      <c r="E92" s="20">
        <f>Данные!B83</f>
        <v>31.35</v>
      </c>
      <c r="F92" s="20">
        <f>Данные!C83</f>
        <v>181.03</v>
      </c>
      <c r="G92" s="20">
        <f t="shared" si="7"/>
        <v>0</v>
      </c>
      <c r="H92" s="20">
        <f t="shared" si="8"/>
        <v>0</v>
      </c>
      <c r="I92" s="20">
        <f>Данные!AT83</f>
        <v>0</v>
      </c>
      <c r="J92" s="20">
        <f>Данные!AU83</f>
        <v>0</v>
      </c>
      <c r="K92" s="20">
        <f>Данные!AV83</f>
        <v>0</v>
      </c>
      <c r="L92" s="88" t="str">
        <f>IF(Данные!BD83="","",Данные!BD83)</f>
        <v/>
      </c>
    </row>
    <row r="93" spans="1:12" x14ac:dyDescent="0.4">
      <c r="A93" s="20">
        <f>Данные!W84</f>
        <v>760</v>
      </c>
      <c r="B93" s="20">
        <f>Данные!X84</f>
        <v>31.4</v>
      </c>
      <c r="C93" s="20">
        <f>Данные!Y84</f>
        <v>182.27</v>
      </c>
      <c r="D93" s="20">
        <f t="shared" si="6"/>
        <v>167.76600000000002</v>
      </c>
      <c r="E93" s="20">
        <f>Данные!B84</f>
        <v>31.4</v>
      </c>
      <c r="F93" s="20">
        <f>Данные!C84</f>
        <v>182.27</v>
      </c>
      <c r="G93" s="20">
        <f t="shared" si="7"/>
        <v>0</v>
      </c>
      <c r="H93" s="20">
        <f t="shared" si="8"/>
        <v>0</v>
      </c>
      <c r="I93" s="20">
        <f>Данные!AT84</f>
        <v>0</v>
      </c>
      <c r="J93" s="20">
        <f>Данные!AU84</f>
        <v>0</v>
      </c>
      <c r="K93" s="20">
        <f>Данные!AV84</f>
        <v>0</v>
      </c>
      <c r="L93" s="88" t="str">
        <f>IF(Данные!BD84="","",Данные!BD84)</f>
        <v/>
      </c>
    </row>
    <row r="94" spans="1:12" x14ac:dyDescent="0.4">
      <c r="A94" s="20">
        <f>Данные!W85</f>
        <v>770</v>
      </c>
      <c r="B94" s="20">
        <f>Данные!X85</f>
        <v>31.52</v>
      </c>
      <c r="C94" s="20">
        <f>Данные!Y85</f>
        <v>182.92</v>
      </c>
      <c r="D94" s="20">
        <f t="shared" si="6"/>
        <v>168.416</v>
      </c>
      <c r="E94" s="20">
        <f>Данные!B85</f>
        <v>31.52</v>
      </c>
      <c r="F94" s="20">
        <f>Данные!C85</f>
        <v>182.92</v>
      </c>
      <c r="G94" s="20">
        <f t="shared" si="7"/>
        <v>0</v>
      </c>
      <c r="H94" s="20">
        <f t="shared" si="8"/>
        <v>0</v>
      </c>
      <c r="I94" s="20">
        <f>Данные!AT85</f>
        <v>0</v>
      </c>
      <c r="J94" s="20">
        <f>Данные!AU85</f>
        <v>0</v>
      </c>
      <c r="K94" s="20">
        <f>Данные!AV85</f>
        <v>0</v>
      </c>
      <c r="L94" s="88" t="str">
        <f>IF(Данные!BD85="","",Данные!BD85)</f>
        <v/>
      </c>
    </row>
    <row r="95" spans="1:12" x14ac:dyDescent="0.4">
      <c r="A95" s="20">
        <f>Данные!W86</f>
        <v>780</v>
      </c>
      <c r="B95" s="20">
        <f>Данные!X86</f>
        <v>31.73</v>
      </c>
      <c r="C95" s="20">
        <f>Данные!Y86</f>
        <v>183.89</v>
      </c>
      <c r="D95" s="20">
        <f t="shared" si="6"/>
        <v>169.386</v>
      </c>
      <c r="E95" s="20">
        <f>Данные!B86</f>
        <v>31.73</v>
      </c>
      <c r="F95" s="20">
        <f>Данные!C86</f>
        <v>183.89</v>
      </c>
      <c r="G95" s="20">
        <f t="shared" si="7"/>
        <v>0</v>
      </c>
      <c r="H95" s="20">
        <f t="shared" si="8"/>
        <v>0</v>
      </c>
      <c r="I95" s="20">
        <f>Данные!AT86</f>
        <v>0</v>
      </c>
      <c r="J95" s="20">
        <f>Данные!AU86</f>
        <v>0</v>
      </c>
      <c r="K95" s="20">
        <f>Данные!AV86</f>
        <v>0</v>
      </c>
      <c r="L95" s="88" t="str">
        <f>IF(Данные!BD86="","",Данные!BD86)</f>
        <v/>
      </c>
    </row>
    <row r="96" spans="1:12" x14ac:dyDescent="0.4">
      <c r="A96" s="20">
        <f>Данные!W87</f>
        <v>790</v>
      </c>
      <c r="B96" s="20">
        <f>Данные!X87</f>
        <v>32.29</v>
      </c>
      <c r="C96" s="20">
        <f>Данные!Y87</f>
        <v>184.79</v>
      </c>
      <c r="D96" s="20">
        <f t="shared" si="6"/>
        <v>170.286</v>
      </c>
      <c r="E96" s="20">
        <f>Данные!B87</f>
        <v>32.29</v>
      </c>
      <c r="F96" s="20">
        <f>Данные!C87</f>
        <v>184.79</v>
      </c>
      <c r="G96" s="20">
        <f t="shared" si="7"/>
        <v>0</v>
      </c>
      <c r="H96" s="20">
        <f t="shared" si="8"/>
        <v>0</v>
      </c>
      <c r="I96" s="20">
        <f>Данные!AT87</f>
        <v>0</v>
      </c>
      <c r="J96" s="20">
        <f>Данные!AU87</f>
        <v>0</v>
      </c>
      <c r="K96" s="20">
        <f>Данные!AV87</f>
        <v>0</v>
      </c>
      <c r="L96" s="88" t="str">
        <f>IF(Данные!BD87="","",Данные!BD87)</f>
        <v/>
      </c>
    </row>
    <row r="97" spans="1:12" x14ac:dyDescent="0.4">
      <c r="A97" s="20">
        <f>Данные!W88</f>
        <v>800</v>
      </c>
      <c r="B97" s="20">
        <f>Данные!X88</f>
        <v>32.880000000000003</v>
      </c>
      <c r="C97" s="20">
        <f>Данные!Y88</f>
        <v>184.97</v>
      </c>
      <c r="D97" s="20">
        <f t="shared" si="6"/>
        <v>170.46600000000001</v>
      </c>
      <c r="E97" s="20">
        <f>Данные!B88</f>
        <v>32.880000000000003</v>
      </c>
      <c r="F97" s="20">
        <f>Данные!C88</f>
        <v>184.97</v>
      </c>
      <c r="G97" s="20">
        <f t="shared" si="7"/>
        <v>0</v>
      </c>
      <c r="H97" s="20">
        <f t="shared" si="8"/>
        <v>0</v>
      </c>
      <c r="I97" s="20">
        <f>Данные!AT88</f>
        <v>0</v>
      </c>
      <c r="J97" s="20">
        <f>Данные!AU88</f>
        <v>0</v>
      </c>
      <c r="K97" s="20">
        <f>Данные!AV88</f>
        <v>0</v>
      </c>
      <c r="L97" s="88" t="str">
        <f>IF(Данные!BD88="","",Данные!BD88)</f>
        <v/>
      </c>
    </row>
    <row r="98" spans="1:12" x14ac:dyDescent="0.4">
      <c r="A98" s="20">
        <f>Данные!W89</f>
        <v>810</v>
      </c>
      <c r="B98" s="20">
        <f>Данные!X89</f>
        <v>33.340000000000003</v>
      </c>
      <c r="C98" s="20">
        <f>Данные!Y89</f>
        <v>185.1</v>
      </c>
      <c r="D98" s="20">
        <f t="shared" si="6"/>
        <v>170.596</v>
      </c>
      <c r="E98" s="20">
        <f>Данные!B89</f>
        <v>33.340000000000003</v>
      </c>
      <c r="F98" s="20">
        <f>Данные!C89</f>
        <v>185.1</v>
      </c>
      <c r="G98" s="20">
        <f t="shared" si="7"/>
        <v>0</v>
      </c>
      <c r="H98" s="20">
        <f t="shared" si="8"/>
        <v>0</v>
      </c>
      <c r="I98" s="20">
        <f>Данные!AT89</f>
        <v>0</v>
      </c>
      <c r="J98" s="20">
        <f>Данные!AU89</f>
        <v>0</v>
      </c>
      <c r="K98" s="20">
        <f>Данные!AV89</f>
        <v>0</v>
      </c>
      <c r="L98" s="88" t="str">
        <f>IF(Данные!BD89="","",Данные!BD89)</f>
        <v/>
      </c>
    </row>
    <row r="99" spans="1:12" x14ac:dyDescent="0.4">
      <c r="A99" s="20">
        <f>Данные!W90</f>
        <v>820</v>
      </c>
      <c r="B99" s="20">
        <f>Данные!X90</f>
        <v>33.99</v>
      </c>
      <c r="C99" s="20">
        <f>Данные!Y90</f>
        <v>185.2</v>
      </c>
      <c r="D99" s="20">
        <f t="shared" si="6"/>
        <v>170.696</v>
      </c>
      <c r="E99" s="20">
        <f>Данные!B90</f>
        <v>33.99</v>
      </c>
      <c r="F99" s="20">
        <f>Данные!C90</f>
        <v>185.2</v>
      </c>
      <c r="G99" s="20">
        <f t="shared" si="7"/>
        <v>0</v>
      </c>
      <c r="H99" s="20">
        <f t="shared" si="8"/>
        <v>0</v>
      </c>
      <c r="I99" s="20">
        <f>Данные!AT90</f>
        <v>0</v>
      </c>
      <c r="J99" s="20">
        <f>Данные!AU90</f>
        <v>0</v>
      </c>
      <c r="K99" s="20">
        <f>Данные!AV90</f>
        <v>0</v>
      </c>
      <c r="L99" s="88" t="str">
        <f>IF(Данные!BD90="","",Данные!BD90)</f>
        <v/>
      </c>
    </row>
    <row r="100" spans="1:12" x14ac:dyDescent="0.4">
      <c r="A100" s="20">
        <f>Данные!W91</f>
        <v>830</v>
      </c>
      <c r="B100" s="20">
        <f>Данные!X91</f>
        <v>34.54</v>
      </c>
      <c r="C100" s="20">
        <f>Данные!Y91</f>
        <v>185.24</v>
      </c>
      <c r="D100" s="20">
        <f t="shared" si="6"/>
        <v>170.73600000000002</v>
      </c>
      <c r="E100" s="20">
        <f>Данные!B91</f>
        <v>34.54</v>
      </c>
      <c r="F100" s="20">
        <f>Данные!C91</f>
        <v>185.24</v>
      </c>
      <c r="G100" s="20">
        <f t="shared" si="7"/>
        <v>0</v>
      </c>
      <c r="H100" s="20">
        <f t="shared" si="8"/>
        <v>0</v>
      </c>
      <c r="I100" s="20">
        <f>Данные!AT91</f>
        <v>0</v>
      </c>
      <c r="J100" s="20">
        <f>Данные!AU91</f>
        <v>0</v>
      </c>
      <c r="K100" s="20">
        <f>Данные!AV91</f>
        <v>0</v>
      </c>
      <c r="L100" s="88" t="str">
        <f>IF(Данные!BD91="","",Данные!BD91)</f>
        <v/>
      </c>
    </row>
    <row r="101" spans="1:12" x14ac:dyDescent="0.4">
      <c r="A101" s="20">
        <f>Данные!W92</f>
        <v>840</v>
      </c>
      <c r="B101" s="20">
        <f>Данные!X92</f>
        <v>34.979999999999997</v>
      </c>
      <c r="C101" s="20">
        <f>Данные!Y92</f>
        <v>185.57</v>
      </c>
      <c r="D101" s="20">
        <f t="shared" si="6"/>
        <v>171.066</v>
      </c>
      <c r="E101" s="20">
        <f>Данные!B92</f>
        <v>34.979999999999997</v>
      </c>
      <c r="F101" s="20">
        <f>Данные!C92</f>
        <v>185.57</v>
      </c>
      <c r="G101" s="20">
        <f t="shared" si="7"/>
        <v>0</v>
      </c>
      <c r="H101" s="20">
        <f t="shared" si="8"/>
        <v>0</v>
      </c>
      <c r="I101" s="20">
        <f>Данные!AT92</f>
        <v>0</v>
      </c>
      <c r="J101" s="20">
        <f>Данные!AU92</f>
        <v>0</v>
      </c>
      <c r="K101" s="20">
        <f>Данные!AV92</f>
        <v>0</v>
      </c>
      <c r="L101" s="88" t="str">
        <f>IF(Данные!BD92="","",Данные!BD92)</f>
        <v/>
      </c>
    </row>
    <row r="102" spans="1:12" x14ac:dyDescent="0.4">
      <c r="A102" s="20">
        <f>Данные!W93</f>
        <v>850</v>
      </c>
      <c r="B102" s="20">
        <f>Данные!X93</f>
        <v>35.24</v>
      </c>
      <c r="C102" s="20">
        <f>Данные!Y93</f>
        <v>186.75</v>
      </c>
      <c r="D102" s="20">
        <f t="shared" si="6"/>
        <v>172.24600000000001</v>
      </c>
      <c r="E102" s="20">
        <f>Данные!B93</f>
        <v>35.24</v>
      </c>
      <c r="F102" s="20">
        <f>Данные!C93</f>
        <v>186.75</v>
      </c>
      <c r="G102" s="20">
        <f t="shared" si="7"/>
        <v>0</v>
      </c>
      <c r="H102" s="20">
        <f t="shared" si="8"/>
        <v>0</v>
      </c>
      <c r="I102" s="20">
        <f>Данные!AT93</f>
        <v>0</v>
      </c>
      <c r="J102" s="20">
        <f>Данные!AU93</f>
        <v>0</v>
      </c>
      <c r="K102" s="20">
        <f>Данные!AV93</f>
        <v>0</v>
      </c>
      <c r="L102" s="88" t="str">
        <f>IF(Данные!BD93="","",Данные!BD93)</f>
        <v/>
      </c>
    </row>
    <row r="103" spans="1:12" x14ac:dyDescent="0.4">
      <c r="A103" s="20">
        <f>Данные!W94</f>
        <v>860</v>
      </c>
      <c r="B103" s="20">
        <f>Данные!X94</f>
        <v>35.5</v>
      </c>
      <c r="C103" s="20">
        <f>Данные!Y94</f>
        <v>187.85</v>
      </c>
      <c r="D103" s="20">
        <f t="shared" si="6"/>
        <v>173.346</v>
      </c>
      <c r="E103" s="20">
        <f>Данные!B94</f>
        <v>35.5</v>
      </c>
      <c r="F103" s="20">
        <f>Данные!C94</f>
        <v>187.85</v>
      </c>
      <c r="G103" s="20">
        <f t="shared" si="7"/>
        <v>0</v>
      </c>
      <c r="H103" s="20">
        <f t="shared" si="8"/>
        <v>0</v>
      </c>
      <c r="I103" s="20">
        <f>Данные!AT94</f>
        <v>0</v>
      </c>
      <c r="J103" s="20">
        <f>Данные!AU94</f>
        <v>0</v>
      </c>
      <c r="K103" s="20">
        <f>Данные!AV94</f>
        <v>0</v>
      </c>
      <c r="L103" s="88" t="str">
        <f>IF(Данные!BD94="","",Данные!BD94)</f>
        <v/>
      </c>
    </row>
    <row r="104" spans="1:12" x14ac:dyDescent="0.4">
      <c r="A104" s="20">
        <f>Данные!W95</f>
        <v>870</v>
      </c>
      <c r="B104" s="20">
        <f>Данные!X95</f>
        <v>35.83</v>
      </c>
      <c r="C104" s="20">
        <f>Данные!Y95</f>
        <v>188.78</v>
      </c>
      <c r="D104" s="20">
        <f t="shared" si="6"/>
        <v>174.27600000000001</v>
      </c>
      <c r="E104" s="20">
        <f>Данные!B95</f>
        <v>35.83</v>
      </c>
      <c r="F104" s="20">
        <f>Данные!C95</f>
        <v>188.78</v>
      </c>
      <c r="G104" s="20">
        <f t="shared" si="7"/>
        <v>0</v>
      </c>
      <c r="H104" s="20">
        <f t="shared" si="8"/>
        <v>0</v>
      </c>
      <c r="I104" s="20">
        <f>Данные!AT95</f>
        <v>0</v>
      </c>
      <c r="J104" s="20">
        <f>Данные!AU95</f>
        <v>0</v>
      </c>
      <c r="K104" s="20">
        <f>Данные!AV95</f>
        <v>0</v>
      </c>
      <c r="L104" s="88" t="str">
        <f>IF(Данные!BD95="","",Данные!BD95)</f>
        <v/>
      </c>
    </row>
    <row r="105" spans="1:12" x14ac:dyDescent="0.4">
      <c r="A105" s="20">
        <f>Данные!W96</f>
        <v>880</v>
      </c>
      <c r="B105" s="20">
        <f>Данные!X96</f>
        <v>36.31</v>
      </c>
      <c r="C105" s="20">
        <f>Данные!Y96</f>
        <v>189.36</v>
      </c>
      <c r="D105" s="20">
        <f t="shared" si="6"/>
        <v>174.85600000000002</v>
      </c>
      <c r="E105" s="20">
        <f>Данные!B96</f>
        <v>36.31</v>
      </c>
      <c r="F105" s="20">
        <f>Данные!C96</f>
        <v>189.36</v>
      </c>
      <c r="G105" s="20">
        <f t="shared" si="7"/>
        <v>0</v>
      </c>
      <c r="H105" s="20">
        <f t="shared" si="8"/>
        <v>0</v>
      </c>
      <c r="I105" s="20">
        <f>Данные!AT96</f>
        <v>0</v>
      </c>
      <c r="J105" s="20">
        <f>Данные!AU96</f>
        <v>0</v>
      </c>
      <c r="K105" s="20">
        <f>Данные!AV96</f>
        <v>0</v>
      </c>
      <c r="L105" s="88" t="str">
        <f>IF(Данные!BD96="","",Данные!BD96)</f>
        <v/>
      </c>
    </row>
    <row r="106" spans="1:12" x14ac:dyDescent="0.4">
      <c r="A106" s="20">
        <f>Данные!W97</f>
        <v>890</v>
      </c>
      <c r="B106" s="20">
        <f>Данные!X97</f>
        <v>36.71</v>
      </c>
      <c r="C106" s="20">
        <f>Данные!Y97</f>
        <v>189.74</v>
      </c>
      <c r="D106" s="20">
        <f t="shared" si="6"/>
        <v>175.23600000000002</v>
      </c>
      <c r="E106" s="20">
        <f>Данные!B97</f>
        <v>36.71</v>
      </c>
      <c r="F106" s="20">
        <f>Данные!C97</f>
        <v>189.74</v>
      </c>
      <c r="G106" s="20">
        <f t="shared" si="7"/>
        <v>0</v>
      </c>
      <c r="H106" s="20">
        <f t="shared" si="8"/>
        <v>0</v>
      </c>
      <c r="I106" s="20">
        <f>Данные!AT97</f>
        <v>0</v>
      </c>
      <c r="J106" s="20">
        <f>Данные!AU97</f>
        <v>0</v>
      </c>
      <c r="K106" s="20">
        <f>Данные!AV97</f>
        <v>0</v>
      </c>
      <c r="L106" s="88" t="str">
        <f>IF(Данные!BD97="","",Данные!BD97)</f>
        <v/>
      </c>
    </row>
    <row r="107" spans="1:12" x14ac:dyDescent="0.4">
      <c r="A107" s="20">
        <f>Данные!W98</f>
        <v>900</v>
      </c>
      <c r="B107" s="20">
        <f>Данные!X98</f>
        <v>37.26</v>
      </c>
      <c r="C107" s="20">
        <f>Данные!Y98</f>
        <v>190.35</v>
      </c>
      <c r="D107" s="20">
        <f t="shared" si="6"/>
        <v>175.846</v>
      </c>
      <c r="E107" s="20">
        <f>Данные!B98</f>
        <v>37.26</v>
      </c>
      <c r="F107" s="20">
        <f>Данные!C98</f>
        <v>190.35</v>
      </c>
      <c r="G107" s="20">
        <f t="shared" si="7"/>
        <v>0</v>
      </c>
      <c r="H107" s="20">
        <f t="shared" si="8"/>
        <v>0</v>
      </c>
      <c r="I107" s="20">
        <f>Данные!AT98</f>
        <v>0</v>
      </c>
      <c r="J107" s="20">
        <f>Данные!AU98</f>
        <v>0</v>
      </c>
      <c r="K107" s="20">
        <f>Данные!AV98</f>
        <v>0</v>
      </c>
      <c r="L107" s="88" t="str">
        <f>IF(Данные!BD98="","",Данные!BD98)</f>
        <v/>
      </c>
    </row>
    <row r="108" spans="1:12" x14ac:dyDescent="0.4">
      <c r="A108" s="20">
        <f>Данные!W99</f>
        <v>910</v>
      </c>
      <c r="B108" s="20">
        <f>Данные!X99</f>
        <v>38.21</v>
      </c>
      <c r="C108" s="20">
        <f>Данные!Y99</f>
        <v>191.24</v>
      </c>
      <c r="D108" s="20">
        <f t="shared" si="6"/>
        <v>176.73600000000002</v>
      </c>
      <c r="E108" s="20">
        <f>Данные!B99</f>
        <v>38.21</v>
      </c>
      <c r="F108" s="20">
        <f>Данные!C99</f>
        <v>191.24</v>
      </c>
      <c r="G108" s="20">
        <f t="shared" si="7"/>
        <v>0</v>
      </c>
      <c r="H108" s="20">
        <f t="shared" si="8"/>
        <v>0</v>
      </c>
      <c r="I108" s="20">
        <f>Данные!AT99</f>
        <v>0</v>
      </c>
      <c r="J108" s="20">
        <f>Данные!AU99</f>
        <v>0</v>
      </c>
      <c r="K108" s="20">
        <f>Данные!AV99</f>
        <v>0</v>
      </c>
      <c r="L108" s="88" t="str">
        <f>IF(Данные!BD99="","",Данные!BD99)</f>
        <v/>
      </c>
    </row>
    <row r="109" spans="1:12" x14ac:dyDescent="0.4">
      <c r="A109" s="20">
        <f>Данные!W100</f>
        <v>920</v>
      </c>
      <c r="B109" s="20">
        <f>Данные!X100</f>
        <v>39.200000000000003</v>
      </c>
      <c r="C109" s="20">
        <f>Данные!Y100</f>
        <v>192.03</v>
      </c>
      <c r="D109" s="20">
        <f t="shared" si="6"/>
        <v>177.52600000000001</v>
      </c>
      <c r="E109" s="20">
        <f>Данные!B100</f>
        <v>39.200000000000003</v>
      </c>
      <c r="F109" s="20">
        <f>Данные!C100</f>
        <v>192.03</v>
      </c>
      <c r="G109" s="20">
        <f t="shared" si="7"/>
        <v>0</v>
      </c>
      <c r="H109" s="20">
        <f t="shared" si="8"/>
        <v>0</v>
      </c>
      <c r="I109" s="20">
        <f>Данные!AT100</f>
        <v>0</v>
      </c>
      <c r="J109" s="20">
        <f>Данные!AU100</f>
        <v>0</v>
      </c>
      <c r="K109" s="20">
        <f>Данные!AV100</f>
        <v>0</v>
      </c>
      <c r="L109" s="88" t="str">
        <f>IF(Данные!BD100="","",Данные!BD100)</f>
        <v/>
      </c>
    </row>
    <row r="110" spans="1:12" x14ac:dyDescent="0.4">
      <c r="A110" s="20">
        <f>Данные!W101</f>
        <v>930</v>
      </c>
      <c r="B110" s="20">
        <f>Данные!X101</f>
        <v>40.07</v>
      </c>
      <c r="C110" s="20">
        <f>Данные!Y101</f>
        <v>192.75</v>
      </c>
      <c r="D110" s="20">
        <f t="shared" si="6"/>
        <v>178.24600000000001</v>
      </c>
      <c r="E110" s="20">
        <f>Данные!B101</f>
        <v>40.07</v>
      </c>
      <c r="F110" s="20">
        <f>Данные!C101</f>
        <v>192.75</v>
      </c>
      <c r="G110" s="20">
        <f t="shared" si="7"/>
        <v>0</v>
      </c>
      <c r="H110" s="20">
        <f t="shared" si="8"/>
        <v>0</v>
      </c>
      <c r="I110" s="20">
        <f>Данные!AT101</f>
        <v>0</v>
      </c>
      <c r="J110" s="20">
        <f>Данные!AU101</f>
        <v>0</v>
      </c>
      <c r="K110" s="20">
        <f>Данные!AV101</f>
        <v>0</v>
      </c>
      <c r="L110" s="88" t="str">
        <f>IF(Данные!BD101="","",Данные!BD101)</f>
        <v/>
      </c>
    </row>
    <row r="111" spans="1:12" x14ac:dyDescent="0.4">
      <c r="A111" s="20">
        <f>Данные!W102</f>
        <v>940</v>
      </c>
      <c r="B111" s="20">
        <f>Данные!X102</f>
        <v>41.07</v>
      </c>
      <c r="C111" s="20">
        <f>Данные!Y102</f>
        <v>193.53</v>
      </c>
      <c r="D111" s="20">
        <f t="shared" si="6"/>
        <v>179.02600000000001</v>
      </c>
      <c r="E111" s="20">
        <f>Данные!B102</f>
        <v>41.07</v>
      </c>
      <c r="F111" s="20">
        <f>Данные!C102</f>
        <v>193.53</v>
      </c>
      <c r="G111" s="20">
        <f t="shared" si="7"/>
        <v>0</v>
      </c>
      <c r="H111" s="20">
        <f t="shared" si="8"/>
        <v>0</v>
      </c>
      <c r="I111" s="20">
        <f>Данные!AT102</f>
        <v>0</v>
      </c>
      <c r="J111" s="20">
        <f>Данные!AU102</f>
        <v>0</v>
      </c>
      <c r="K111" s="20">
        <f>Данные!AV102</f>
        <v>0</v>
      </c>
      <c r="L111" s="88" t="str">
        <f>IF(Данные!BD102="","",Данные!BD102)</f>
        <v/>
      </c>
    </row>
    <row r="112" spans="1:12" x14ac:dyDescent="0.4">
      <c r="A112" s="20">
        <f>Данные!W103</f>
        <v>950</v>
      </c>
      <c r="B112" s="20">
        <f>Данные!X103</f>
        <v>41.53</v>
      </c>
      <c r="C112" s="20">
        <f>Данные!Y103</f>
        <v>194.11</v>
      </c>
      <c r="D112" s="20">
        <f t="shared" si="6"/>
        <v>179.60600000000002</v>
      </c>
      <c r="E112" s="20">
        <f>Данные!B103</f>
        <v>41.53</v>
      </c>
      <c r="F112" s="20">
        <f>Данные!C103</f>
        <v>194.11</v>
      </c>
      <c r="G112" s="20">
        <f t="shared" si="7"/>
        <v>0</v>
      </c>
      <c r="H112" s="20">
        <f t="shared" si="8"/>
        <v>0</v>
      </c>
      <c r="I112" s="20">
        <f>Данные!AT103</f>
        <v>0</v>
      </c>
      <c r="J112" s="20">
        <f>Данные!AU103</f>
        <v>0</v>
      </c>
      <c r="K112" s="20">
        <f>Данные!AV103</f>
        <v>0</v>
      </c>
      <c r="L112" s="88" t="str">
        <f>IF(Данные!BD103="","",Данные!BD103)</f>
        <v/>
      </c>
    </row>
    <row r="113" spans="1:12" x14ac:dyDescent="0.4">
      <c r="A113" s="20">
        <f>Данные!W104</f>
        <v>960</v>
      </c>
      <c r="B113" s="20">
        <f>Данные!X104</f>
        <v>42.26</v>
      </c>
      <c r="C113" s="20">
        <f>Данные!Y104</f>
        <v>195.06</v>
      </c>
      <c r="D113" s="20">
        <f t="shared" si="6"/>
        <v>180.55600000000001</v>
      </c>
      <c r="E113" s="20">
        <f>Данные!B104</f>
        <v>42.26</v>
      </c>
      <c r="F113" s="20">
        <f>Данные!C104</f>
        <v>195.06</v>
      </c>
      <c r="G113" s="20">
        <f t="shared" si="7"/>
        <v>0</v>
      </c>
      <c r="H113" s="20">
        <f t="shared" si="8"/>
        <v>0</v>
      </c>
      <c r="I113" s="20">
        <f>Данные!AT104</f>
        <v>0</v>
      </c>
      <c r="J113" s="20">
        <f>Данные!AU104</f>
        <v>0</v>
      </c>
      <c r="K113" s="20">
        <f>Данные!AV104</f>
        <v>0</v>
      </c>
      <c r="L113" s="88" t="str">
        <f>IF(Данные!BD104="","",Данные!BD104)</f>
        <v/>
      </c>
    </row>
    <row r="114" spans="1:12" x14ac:dyDescent="0.4">
      <c r="A114" s="20">
        <f>Данные!W105</f>
        <v>970</v>
      </c>
      <c r="B114" s="20">
        <f>Данные!X105</f>
        <v>43.15</v>
      </c>
      <c r="C114" s="20">
        <f>Данные!Y105</f>
        <v>195.53</v>
      </c>
      <c r="D114" s="20">
        <f t="shared" si="6"/>
        <v>181.02600000000001</v>
      </c>
      <c r="E114" s="20">
        <f>Данные!B105</f>
        <v>43.15</v>
      </c>
      <c r="F114" s="20">
        <f>Данные!C105</f>
        <v>195.53</v>
      </c>
      <c r="G114" s="20">
        <f t="shared" si="7"/>
        <v>0</v>
      </c>
      <c r="H114" s="20">
        <f t="shared" si="8"/>
        <v>0</v>
      </c>
      <c r="I114" s="20">
        <f>Данные!AT105</f>
        <v>0</v>
      </c>
      <c r="J114" s="20">
        <f>Данные!AU105</f>
        <v>0</v>
      </c>
      <c r="K114" s="20">
        <f>Данные!AV105</f>
        <v>0</v>
      </c>
      <c r="L114" s="88" t="str">
        <f>IF(Данные!BD105="","",Данные!BD105)</f>
        <v/>
      </c>
    </row>
    <row r="115" spans="1:12" x14ac:dyDescent="0.4">
      <c r="A115" s="20">
        <f>Данные!W106</f>
        <v>980</v>
      </c>
      <c r="B115" s="20">
        <f>Данные!X106</f>
        <v>44.6</v>
      </c>
      <c r="C115" s="20">
        <f>Данные!Y106</f>
        <v>195.86</v>
      </c>
      <c r="D115" s="20">
        <f t="shared" si="6"/>
        <v>181.35600000000002</v>
      </c>
      <c r="E115" s="20">
        <f>Данные!B106</f>
        <v>44.6</v>
      </c>
      <c r="F115" s="20">
        <f>Данные!C106</f>
        <v>195.86</v>
      </c>
      <c r="G115" s="20">
        <f t="shared" si="7"/>
        <v>0</v>
      </c>
      <c r="H115" s="20">
        <f t="shared" si="8"/>
        <v>0</v>
      </c>
      <c r="I115" s="20">
        <f>Данные!AT106</f>
        <v>0</v>
      </c>
      <c r="J115" s="20">
        <f>Данные!AU106</f>
        <v>0</v>
      </c>
      <c r="K115" s="20">
        <f>Данные!AV106</f>
        <v>0</v>
      </c>
      <c r="L115" s="88" t="str">
        <f>IF(Данные!BD106="","",Данные!BD106)</f>
        <v/>
      </c>
    </row>
    <row r="116" spans="1:12" x14ac:dyDescent="0.4">
      <c r="A116" s="20">
        <f>Данные!W107</f>
        <v>990</v>
      </c>
      <c r="B116" s="20">
        <f>Данные!X107</f>
        <v>46.1</v>
      </c>
      <c r="C116" s="20">
        <f>Данные!Y107</f>
        <v>196.18</v>
      </c>
      <c r="D116" s="20">
        <f t="shared" si="6"/>
        <v>181.67600000000002</v>
      </c>
      <c r="E116" s="20">
        <f>Данные!B107</f>
        <v>46.1</v>
      </c>
      <c r="F116" s="20">
        <f>Данные!C107</f>
        <v>196.18</v>
      </c>
      <c r="G116" s="20">
        <f t="shared" si="7"/>
        <v>0</v>
      </c>
      <c r="H116" s="20">
        <f t="shared" si="8"/>
        <v>0</v>
      </c>
      <c r="I116" s="20">
        <f>Данные!AT107</f>
        <v>0</v>
      </c>
      <c r="J116" s="20">
        <f>Данные!AU107</f>
        <v>0</v>
      </c>
      <c r="K116" s="20">
        <f>Данные!AV107</f>
        <v>0</v>
      </c>
      <c r="L116" s="88" t="str">
        <f>IF(Данные!BD107="","",Данные!BD107)</f>
        <v/>
      </c>
    </row>
    <row r="117" spans="1:12" x14ac:dyDescent="0.4">
      <c r="A117" s="20">
        <f>Данные!W108</f>
        <v>1000</v>
      </c>
      <c r="B117" s="20">
        <f>Данные!X108</f>
        <v>47.05</v>
      </c>
      <c r="C117" s="20">
        <f>Данные!Y108</f>
        <v>196.59</v>
      </c>
      <c r="D117" s="20">
        <f t="shared" si="6"/>
        <v>182.08600000000001</v>
      </c>
      <c r="E117" s="20">
        <f>Данные!B108</f>
        <v>47.05</v>
      </c>
      <c r="F117" s="20">
        <f>Данные!C108</f>
        <v>196.59</v>
      </c>
      <c r="G117" s="20">
        <f t="shared" si="7"/>
        <v>0</v>
      </c>
      <c r="H117" s="20">
        <f t="shared" si="8"/>
        <v>0</v>
      </c>
      <c r="I117" s="20">
        <f>Данные!AT108</f>
        <v>0</v>
      </c>
      <c r="J117" s="20">
        <f>Данные!AU108</f>
        <v>0</v>
      </c>
      <c r="K117" s="20">
        <f>Данные!AV108</f>
        <v>0</v>
      </c>
      <c r="L117" s="88" t="str">
        <f>IF(Данные!BD108="","",Данные!BD108)</f>
        <v/>
      </c>
    </row>
    <row r="118" spans="1:12" x14ac:dyDescent="0.4">
      <c r="A118" s="20">
        <f>Данные!W109</f>
        <v>1010</v>
      </c>
      <c r="B118" s="20">
        <f>Данные!X109</f>
        <v>47.43</v>
      </c>
      <c r="C118" s="20">
        <f>Данные!Y109</f>
        <v>196.54</v>
      </c>
      <c r="D118" s="20">
        <f t="shared" si="6"/>
        <v>182.036</v>
      </c>
      <c r="E118" s="20">
        <f>Данные!B109</f>
        <v>47.43</v>
      </c>
      <c r="F118" s="20">
        <f>Данные!C109</f>
        <v>196.54</v>
      </c>
      <c r="G118" s="20">
        <f t="shared" si="7"/>
        <v>0</v>
      </c>
      <c r="H118" s="20">
        <f t="shared" si="8"/>
        <v>0</v>
      </c>
      <c r="I118" s="20">
        <f>Данные!AT109</f>
        <v>0</v>
      </c>
      <c r="J118" s="20">
        <f>Данные!AU109</f>
        <v>0</v>
      </c>
      <c r="K118" s="20">
        <f>Данные!AV109</f>
        <v>0</v>
      </c>
      <c r="L118" s="88" t="str">
        <f>IF(Данные!BD109="","",Данные!BD109)</f>
        <v/>
      </c>
    </row>
    <row r="119" spans="1:12" x14ac:dyDescent="0.4">
      <c r="A119" s="20">
        <f>Данные!W110</f>
        <v>1020</v>
      </c>
      <c r="B119" s="20">
        <f>Данные!X110</f>
        <v>47.64</v>
      </c>
      <c r="C119" s="20">
        <f>Данные!Y110</f>
        <v>196.81</v>
      </c>
      <c r="D119" s="20">
        <f t="shared" si="6"/>
        <v>182.30600000000001</v>
      </c>
      <c r="E119" s="20">
        <f>Данные!B110</f>
        <v>47.64</v>
      </c>
      <c r="F119" s="20">
        <f>Данные!C110</f>
        <v>196.81</v>
      </c>
      <c r="G119" s="20">
        <f t="shared" si="7"/>
        <v>0</v>
      </c>
      <c r="H119" s="20">
        <f t="shared" si="8"/>
        <v>0</v>
      </c>
      <c r="I119" s="20">
        <f>Данные!AT110</f>
        <v>0</v>
      </c>
      <c r="J119" s="20">
        <f>Данные!AU110</f>
        <v>0</v>
      </c>
      <c r="K119" s="20">
        <f>Данные!AV110</f>
        <v>0</v>
      </c>
      <c r="L119" s="88" t="str">
        <f>IF(Данные!BD110="","",Данные!BD110)</f>
        <v/>
      </c>
    </row>
    <row r="120" spans="1:12" x14ac:dyDescent="0.4">
      <c r="A120" s="20">
        <f>Данные!W111</f>
        <v>1030</v>
      </c>
      <c r="B120" s="20">
        <f>Данные!X111</f>
        <v>47.79</v>
      </c>
      <c r="C120" s="20">
        <f>Данные!Y111</f>
        <v>196.56</v>
      </c>
      <c r="D120" s="20">
        <f t="shared" si="6"/>
        <v>182.05600000000001</v>
      </c>
      <c r="E120" s="20">
        <f>Данные!B111</f>
        <v>47.79</v>
      </c>
      <c r="F120" s="20">
        <f>Данные!C111</f>
        <v>196.56</v>
      </c>
      <c r="G120" s="20">
        <f t="shared" si="7"/>
        <v>0</v>
      </c>
      <c r="H120" s="20">
        <f t="shared" si="8"/>
        <v>0</v>
      </c>
      <c r="I120" s="20">
        <f>Данные!AT111</f>
        <v>0</v>
      </c>
      <c r="J120" s="20">
        <f>Данные!AU111</f>
        <v>0</v>
      </c>
      <c r="K120" s="20">
        <f>Данные!AV111</f>
        <v>0</v>
      </c>
      <c r="L120" s="88" t="str">
        <f>IF(Данные!BD111="","",Данные!BD111)</f>
        <v/>
      </c>
    </row>
    <row r="121" spans="1:12" x14ac:dyDescent="0.4">
      <c r="A121" s="20">
        <f>Данные!W112</f>
        <v>1040</v>
      </c>
      <c r="B121" s="20">
        <f>Данные!X112</f>
        <v>47.92</v>
      </c>
      <c r="C121" s="20">
        <f>Данные!Y112</f>
        <v>196.49</v>
      </c>
      <c r="D121" s="20">
        <f t="shared" si="6"/>
        <v>181.98600000000002</v>
      </c>
      <c r="E121" s="20">
        <f>Данные!B112</f>
        <v>47.92</v>
      </c>
      <c r="F121" s="20">
        <f>Данные!C112</f>
        <v>196.49</v>
      </c>
      <c r="G121" s="20">
        <f t="shared" si="7"/>
        <v>0</v>
      </c>
      <c r="H121" s="20">
        <f t="shared" si="8"/>
        <v>0</v>
      </c>
      <c r="I121" s="20">
        <f>Данные!AT112</f>
        <v>0</v>
      </c>
      <c r="J121" s="20">
        <f>Данные!AU112</f>
        <v>0</v>
      </c>
      <c r="K121" s="20">
        <f>Данные!AV112</f>
        <v>0</v>
      </c>
      <c r="L121" s="88" t="str">
        <f>IF(Данные!BD112="","",Данные!BD112)</f>
        <v/>
      </c>
    </row>
    <row r="122" spans="1:12" x14ac:dyDescent="0.4">
      <c r="A122" s="20">
        <f>Данные!W113</f>
        <v>1050</v>
      </c>
      <c r="B122" s="20">
        <f>Данные!X113</f>
        <v>48.18</v>
      </c>
      <c r="C122" s="20">
        <f>Данные!Y113</f>
        <v>196.6</v>
      </c>
      <c r="D122" s="20">
        <f t="shared" si="6"/>
        <v>182.096</v>
      </c>
      <c r="E122" s="20">
        <f>Данные!B113</f>
        <v>48.18</v>
      </c>
      <c r="F122" s="20">
        <f>Данные!C113</f>
        <v>196.6</v>
      </c>
      <c r="G122" s="20">
        <f t="shared" si="7"/>
        <v>0</v>
      </c>
      <c r="H122" s="20">
        <f t="shared" si="8"/>
        <v>0</v>
      </c>
      <c r="I122" s="20">
        <f>Данные!AT113</f>
        <v>0</v>
      </c>
      <c r="J122" s="20">
        <f>Данные!AU113</f>
        <v>0</v>
      </c>
      <c r="K122" s="20">
        <f>Данные!AV113</f>
        <v>0</v>
      </c>
      <c r="L122" s="88" t="str">
        <f>IF(Данные!BD113="","",Данные!BD113)</f>
        <v/>
      </c>
    </row>
    <row r="123" spans="1:12" x14ac:dyDescent="0.4">
      <c r="A123" s="20">
        <f>Данные!W114</f>
        <v>1060</v>
      </c>
      <c r="B123" s="20">
        <f>Данные!X114</f>
        <v>48.47</v>
      </c>
      <c r="C123" s="20">
        <f>Данные!Y114</f>
        <v>196.4</v>
      </c>
      <c r="D123" s="20">
        <f t="shared" si="6"/>
        <v>181.89600000000002</v>
      </c>
      <c r="E123" s="20">
        <f>Данные!B114</f>
        <v>48.47</v>
      </c>
      <c r="F123" s="20">
        <f>Данные!C114</f>
        <v>196.4</v>
      </c>
      <c r="G123" s="20">
        <f t="shared" si="7"/>
        <v>0</v>
      </c>
      <c r="H123" s="20">
        <f t="shared" si="8"/>
        <v>0</v>
      </c>
      <c r="I123" s="20">
        <f>Данные!AT114</f>
        <v>0</v>
      </c>
      <c r="J123" s="20">
        <f>Данные!AU114</f>
        <v>0</v>
      </c>
      <c r="K123" s="20">
        <f>Данные!AV114</f>
        <v>0</v>
      </c>
      <c r="L123" s="88" t="str">
        <f>IF(Данные!BD114="","",Данные!BD114)</f>
        <v/>
      </c>
    </row>
    <row r="124" spans="1:12" x14ac:dyDescent="0.4">
      <c r="A124" s="20">
        <f>Данные!W115</f>
        <v>1070</v>
      </c>
      <c r="B124" s="20">
        <f>Данные!X115</f>
        <v>48.62</v>
      </c>
      <c r="C124" s="20">
        <f>Данные!Y115</f>
        <v>196.22</v>
      </c>
      <c r="D124" s="20">
        <f t="shared" si="6"/>
        <v>181.71600000000001</v>
      </c>
      <c r="E124" s="20">
        <f>Данные!B115</f>
        <v>48.62</v>
      </c>
      <c r="F124" s="20">
        <f>Данные!C115</f>
        <v>196.22</v>
      </c>
      <c r="G124" s="20">
        <f t="shared" si="7"/>
        <v>0</v>
      </c>
      <c r="H124" s="20">
        <f t="shared" si="8"/>
        <v>0</v>
      </c>
      <c r="I124" s="20">
        <f>Данные!AT115</f>
        <v>0</v>
      </c>
      <c r="J124" s="20">
        <f>Данные!AU115</f>
        <v>0</v>
      </c>
      <c r="K124" s="20">
        <f>Данные!AV115</f>
        <v>0</v>
      </c>
      <c r="L124" s="88" t="str">
        <f>IF(Данные!BD115="","",Данные!BD115)</f>
        <v/>
      </c>
    </row>
    <row r="125" spans="1:12" x14ac:dyDescent="0.4">
      <c r="A125" s="20">
        <f>Данные!W116</f>
        <v>1080</v>
      </c>
      <c r="B125" s="20">
        <f>Данные!X116</f>
        <v>48</v>
      </c>
      <c r="C125" s="20">
        <f>Данные!Y116</f>
        <v>196.16</v>
      </c>
      <c r="D125" s="20">
        <f t="shared" si="6"/>
        <v>181.65600000000001</v>
      </c>
      <c r="E125" s="20">
        <f>Данные!B116</f>
        <v>48</v>
      </c>
      <c r="F125" s="20">
        <f>Данные!C116</f>
        <v>196.16</v>
      </c>
      <c r="G125" s="20">
        <f t="shared" si="7"/>
        <v>0</v>
      </c>
      <c r="H125" s="20">
        <f t="shared" si="8"/>
        <v>0</v>
      </c>
      <c r="I125" s="20">
        <f>Данные!AT116</f>
        <v>0</v>
      </c>
      <c r="J125" s="20">
        <f>Данные!AU116</f>
        <v>0</v>
      </c>
      <c r="K125" s="20">
        <f>Данные!AV116</f>
        <v>0</v>
      </c>
      <c r="L125" s="88" t="str">
        <f>IF(Данные!BD116="","",Данные!BD116)</f>
        <v/>
      </c>
    </row>
    <row r="126" spans="1:12" x14ac:dyDescent="0.4">
      <c r="A126" s="20">
        <f>Данные!W117</f>
        <v>1090</v>
      </c>
      <c r="B126" s="20">
        <f>Данные!X117</f>
        <v>47.54</v>
      </c>
      <c r="C126" s="20">
        <f>Данные!Y117</f>
        <v>196.05</v>
      </c>
      <c r="D126" s="20">
        <f t="shared" si="6"/>
        <v>181.54600000000002</v>
      </c>
      <c r="E126" s="20">
        <f>Данные!B117</f>
        <v>47.54</v>
      </c>
      <c r="F126" s="20">
        <f>Данные!C117</f>
        <v>196.05</v>
      </c>
      <c r="G126" s="20">
        <f t="shared" si="7"/>
        <v>0</v>
      </c>
      <c r="H126" s="20">
        <f t="shared" si="8"/>
        <v>0</v>
      </c>
      <c r="I126" s="20">
        <f>Данные!AT117</f>
        <v>0</v>
      </c>
      <c r="J126" s="20">
        <f>Данные!AU117</f>
        <v>0</v>
      </c>
      <c r="K126" s="20">
        <f>Данные!AV117</f>
        <v>0</v>
      </c>
      <c r="L126" s="88" t="str">
        <f>IF(Данные!BD117="","",Данные!BD117)</f>
        <v/>
      </c>
    </row>
    <row r="127" spans="1:12" x14ac:dyDescent="0.4">
      <c r="A127" s="20">
        <f>Данные!W118</f>
        <v>1100</v>
      </c>
      <c r="B127" s="20">
        <f>Данные!X118</f>
        <v>47.19</v>
      </c>
      <c r="C127" s="20">
        <f>Данные!Y118</f>
        <v>196.15</v>
      </c>
      <c r="D127" s="20">
        <f t="shared" ref="D127:D190" si="9">IF(C127-$P$4&gt;=0,C127-$P$4,C127-$P$4+360)</f>
        <v>181.64600000000002</v>
      </c>
      <c r="E127" s="20">
        <f>Данные!B118</f>
        <v>47.19</v>
      </c>
      <c r="F127" s="20">
        <f>Данные!C118</f>
        <v>196.15</v>
      </c>
      <c r="G127" s="20">
        <f t="shared" ref="G127:G190" si="10">B127-E127</f>
        <v>0</v>
      </c>
      <c r="H127" s="20">
        <f t="shared" ref="H127:H190" si="11">C127-F127</f>
        <v>0</v>
      </c>
      <c r="I127" s="20">
        <f>Данные!AT118</f>
        <v>0</v>
      </c>
      <c r="J127" s="20">
        <f>Данные!AU118</f>
        <v>0</v>
      </c>
      <c r="K127" s="20">
        <f>Данные!AV118</f>
        <v>0</v>
      </c>
      <c r="L127" s="88" t="str">
        <f>IF(Данные!BD118="","",Данные!BD118)</f>
        <v/>
      </c>
    </row>
    <row r="128" spans="1:12" x14ac:dyDescent="0.4">
      <c r="A128" s="20">
        <f>Данные!W119</f>
        <v>1110</v>
      </c>
      <c r="B128" s="20">
        <f>Данные!X119</f>
        <v>45.78</v>
      </c>
      <c r="C128" s="20">
        <f>Данные!Y119</f>
        <v>196.13</v>
      </c>
      <c r="D128" s="20">
        <f t="shared" si="9"/>
        <v>181.626</v>
      </c>
      <c r="E128" s="20">
        <f>Данные!B119</f>
        <v>45.78</v>
      </c>
      <c r="F128" s="20">
        <f>Данные!C119</f>
        <v>196.13</v>
      </c>
      <c r="G128" s="20">
        <f t="shared" si="10"/>
        <v>0</v>
      </c>
      <c r="H128" s="20">
        <f t="shared" si="11"/>
        <v>0</v>
      </c>
      <c r="I128" s="20">
        <f>Данные!AT119</f>
        <v>0</v>
      </c>
      <c r="J128" s="20">
        <f>Данные!AU119</f>
        <v>0</v>
      </c>
      <c r="K128" s="20">
        <f>Данные!AV119</f>
        <v>0</v>
      </c>
      <c r="L128" s="88" t="str">
        <f>IF(Данные!BD119="","",Данные!BD119)</f>
        <v/>
      </c>
    </row>
    <row r="129" spans="1:12" x14ac:dyDescent="0.4">
      <c r="A129" s="20">
        <f>Данные!W120</f>
        <v>1120</v>
      </c>
      <c r="B129" s="20">
        <f>Данные!X120</f>
        <v>44.97</v>
      </c>
      <c r="C129" s="20">
        <f>Данные!Y120</f>
        <v>196.21</v>
      </c>
      <c r="D129" s="20">
        <f t="shared" si="9"/>
        <v>181.70600000000002</v>
      </c>
      <c r="E129" s="20">
        <f>Данные!B120</f>
        <v>44.97</v>
      </c>
      <c r="F129" s="20">
        <f>Данные!C120</f>
        <v>196.21</v>
      </c>
      <c r="G129" s="20">
        <f t="shared" si="10"/>
        <v>0</v>
      </c>
      <c r="H129" s="20">
        <f t="shared" si="11"/>
        <v>0</v>
      </c>
      <c r="I129" s="20">
        <f>Данные!AT120</f>
        <v>0</v>
      </c>
      <c r="J129" s="20">
        <f>Данные!AU120</f>
        <v>0</v>
      </c>
      <c r="K129" s="20">
        <f>Данные!AV120</f>
        <v>0</v>
      </c>
      <c r="L129" s="88" t="str">
        <f>IF(Данные!BD120="","",Данные!BD120)</f>
        <v/>
      </c>
    </row>
    <row r="130" spans="1:12" x14ac:dyDescent="0.4">
      <c r="A130" s="20">
        <f>Данные!W121</f>
        <v>1130</v>
      </c>
      <c r="B130" s="20">
        <f>Данные!X121</f>
        <v>44.14</v>
      </c>
      <c r="C130" s="20">
        <f>Данные!Y121</f>
        <v>196.25</v>
      </c>
      <c r="D130" s="20">
        <f t="shared" si="9"/>
        <v>181.74600000000001</v>
      </c>
      <c r="E130" s="20">
        <f>Данные!B121</f>
        <v>44.14</v>
      </c>
      <c r="F130" s="20">
        <f>Данные!C121</f>
        <v>196.25</v>
      </c>
      <c r="G130" s="20">
        <f t="shared" si="10"/>
        <v>0</v>
      </c>
      <c r="H130" s="20">
        <f t="shared" si="11"/>
        <v>0</v>
      </c>
      <c r="I130" s="20">
        <f>Данные!AT121</f>
        <v>0</v>
      </c>
      <c r="J130" s="20">
        <f>Данные!AU121</f>
        <v>0</v>
      </c>
      <c r="K130" s="20">
        <f>Данные!AV121</f>
        <v>0</v>
      </c>
      <c r="L130" s="88" t="str">
        <f>IF(Данные!BD121="","",Данные!BD121)</f>
        <v/>
      </c>
    </row>
    <row r="131" spans="1:12" x14ac:dyDescent="0.4">
      <c r="A131" s="20">
        <f>Данные!W122</f>
        <v>1140</v>
      </c>
      <c r="B131" s="20">
        <f>Данные!X122</f>
        <v>43.4</v>
      </c>
      <c r="C131" s="20">
        <f>Данные!Y122</f>
        <v>196.31</v>
      </c>
      <c r="D131" s="20">
        <f t="shared" si="9"/>
        <v>181.80600000000001</v>
      </c>
      <c r="E131" s="20">
        <f>Данные!B122</f>
        <v>43.4</v>
      </c>
      <c r="F131" s="20">
        <f>Данные!C122</f>
        <v>196.31</v>
      </c>
      <c r="G131" s="20">
        <f t="shared" si="10"/>
        <v>0</v>
      </c>
      <c r="H131" s="20">
        <f t="shared" si="11"/>
        <v>0</v>
      </c>
      <c r="I131" s="20">
        <f>Данные!AT122</f>
        <v>0</v>
      </c>
      <c r="J131" s="20">
        <f>Данные!AU122</f>
        <v>0</v>
      </c>
      <c r="K131" s="20">
        <f>Данные!AV122</f>
        <v>0</v>
      </c>
      <c r="L131" s="88" t="str">
        <f>IF(Данные!BD122="","",Данные!BD122)</f>
        <v/>
      </c>
    </row>
    <row r="132" spans="1:12" x14ac:dyDescent="0.4">
      <c r="A132" s="20">
        <f>Данные!W123</f>
        <v>1150</v>
      </c>
      <c r="B132" s="20">
        <f>Данные!X123</f>
        <v>43.23</v>
      </c>
      <c r="C132" s="20">
        <f>Данные!Y123</f>
        <v>195.99</v>
      </c>
      <c r="D132" s="20">
        <f t="shared" si="9"/>
        <v>181.48600000000002</v>
      </c>
      <c r="E132" s="20">
        <f>Данные!B123</f>
        <v>43.23</v>
      </c>
      <c r="F132" s="20">
        <f>Данные!C123</f>
        <v>195.99</v>
      </c>
      <c r="G132" s="20">
        <f t="shared" si="10"/>
        <v>0</v>
      </c>
      <c r="H132" s="20">
        <f t="shared" si="11"/>
        <v>0</v>
      </c>
      <c r="I132" s="20">
        <f>Данные!AT123</f>
        <v>0</v>
      </c>
      <c r="J132" s="20">
        <f>Данные!AU123</f>
        <v>0</v>
      </c>
      <c r="K132" s="20">
        <f>Данные!AV123</f>
        <v>0</v>
      </c>
      <c r="L132" s="88" t="str">
        <f>IF(Данные!BD123="","",Данные!BD123)</f>
        <v/>
      </c>
    </row>
    <row r="133" spans="1:12" x14ac:dyDescent="0.4">
      <c r="A133" s="20">
        <f>Данные!W124</f>
        <v>1160</v>
      </c>
      <c r="B133" s="20">
        <f>Данные!X124</f>
        <v>43.37</v>
      </c>
      <c r="C133" s="20">
        <f>Данные!Y124</f>
        <v>195.98</v>
      </c>
      <c r="D133" s="20">
        <f t="shared" si="9"/>
        <v>181.476</v>
      </c>
      <c r="E133" s="20">
        <f>Данные!B124</f>
        <v>43.37</v>
      </c>
      <c r="F133" s="20">
        <f>Данные!C124</f>
        <v>195.98</v>
      </c>
      <c r="G133" s="20">
        <f t="shared" si="10"/>
        <v>0</v>
      </c>
      <c r="H133" s="20">
        <f t="shared" si="11"/>
        <v>0</v>
      </c>
      <c r="I133" s="20">
        <f>Данные!AT124</f>
        <v>0</v>
      </c>
      <c r="J133" s="20">
        <f>Данные!AU124</f>
        <v>0</v>
      </c>
      <c r="K133" s="20">
        <f>Данные!AV124</f>
        <v>0</v>
      </c>
      <c r="L133" s="88" t="str">
        <f>IF(Данные!BD124="","",Данные!BD124)</f>
        <v/>
      </c>
    </row>
    <row r="134" spans="1:12" x14ac:dyDescent="0.4">
      <c r="A134" s="20">
        <f>Данные!W125</f>
        <v>1170</v>
      </c>
      <c r="B134" s="20">
        <f>Данные!X125</f>
        <v>43.75</v>
      </c>
      <c r="C134" s="20">
        <f>Данные!Y125</f>
        <v>195.93</v>
      </c>
      <c r="D134" s="20">
        <f t="shared" si="9"/>
        <v>181.42600000000002</v>
      </c>
      <c r="E134" s="20">
        <f>Данные!B125</f>
        <v>43.75</v>
      </c>
      <c r="F134" s="20">
        <f>Данные!C125</f>
        <v>195.93</v>
      </c>
      <c r="G134" s="20">
        <f t="shared" si="10"/>
        <v>0</v>
      </c>
      <c r="H134" s="20">
        <f t="shared" si="11"/>
        <v>0</v>
      </c>
      <c r="I134" s="20">
        <f>Данные!AT125</f>
        <v>0</v>
      </c>
      <c r="J134" s="20">
        <f>Данные!AU125</f>
        <v>0</v>
      </c>
      <c r="K134" s="20">
        <f>Данные!AV125</f>
        <v>0</v>
      </c>
      <c r="L134" s="88" t="str">
        <f>IF(Данные!BD125="","",Данные!BD125)</f>
        <v/>
      </c>
    </row>
    <row r="135" spans="1:12" x14ac:dyDescent="0.4">
      <c r="A135" s="20">
        <f>Данные!W126</f>
        <v>1180</v>
      </c>
      <c r="B135" s="20">
        <f>Данные!X126</f>
        <v>43.96</v>
      </c>
      <c r="C135" s="20">
        <f>Данные!Y126</f>
        <v>196.22</v>
      </c>
      <c r="D135" s="20">
        <f t="shared" si="9"/>
        <v>181.71600000000001</v>
      </c>
      <c r="E135" s="20">
        <f>Данные!B126</f>
        <v>43.96</v>
      </c>
      <c r="F135" s="20">
        <f>Данные!C126</f>
        <v>196.22</v>
      </c>
      <c r="G135" s="20">
        <f t="shared" si="10"/>
        <v>0</v>
      </c>
      <c r="H135" s="20">
        <f t="shared" si="11"/>
        <v>0</v>
      </c>
      <c r="I135" s="20">
        <f>Данные!AT126</f>
        <v>0</v>
      </c>
      <c r="J135" s="20">
        <f>Данные!AU126</f>
        <v>0</v>
      </c>
      <c r="K135" s="20">
        <f>Данные!AV126</f>
        <v>0</v>
      </c>
      <c r="L135" s="88" t="str">
        <f>IF(Данные!BD126="","",Данные!BD126)</f>
        <v/>
      </c>
    </row>
    <row r="136" spans="1:12" x14ac:dyDescent="0.4">
      <c r="A136" s="20">
        <f>Данные!W127</f>
        <v>1190</v>
      </c>
      <c r="B136" s="20">
        <f>Данные!X127</f>
        <v>44.16</v>
      </c>
      <c r="C136" s="20">
        <f>Данные!Y127</f>
        <v>196.49</v>
      </c>
      <c r="D136" s="20">
        <f t="shared" si="9"/>
        <v>181.98600000000002</v>
      </c>
      <c r="E136" s="20">
        <f>Данные!B127</f>
        <v>44.16</v>
      </c>
      <c r="F136" s="20">
        <f>Данные!C127</f>
        <v>196.49</v>
      </c>
      <c r="G136" s="20">
        <f t="shared" si="10"/>
        <v>0</v>
      </c>
      <c r="H136" s="20">
        <f t="shared" si="11"/>
        <v>0</v>
      </c>
      <c r="I136" s="20">
        <f>Данные!AT127</f>
        <v>0</v>
      </c>
      <c r="J136" s="20">
        <f>Данные!AU127</f>
        <v>0</v>
      </c>
      <c r="K136" s="20">
        <f>Данные!AV127</f>
        <v>0</v>
      </c>
      <c r="L136" s="88" t="str">
        <f>IF(Данные!BD127="","",Данные!BD127)</f>
        <v/>
      </c>
    </row>
    <row r="137" spans="1:12" x14ac:dyDescent="0.4">
      <c r="A137" s="20">
        <f>Данные!W128</f>
        <v>1200</v>
      </c>
      <c r="B137" s="20">
        <f>Данные!X128</f>
        <v>44.44</v>
      </c>
      <c r="C137" s="20">
        <f>Данные!Y128</f>
        <v>196.97</v>
      </c>
      <c r="D137" s="20">
        <f t="shared" si="9"/>
        <v>182.46600000000001</v>
      </c>
      <c r="E137" s="20">
        <f>Данные!B128</f>
        <v>44.44</v>
      </c>
      <c r="F137" s="20">
        <f>Данные!C128</f>
        <v>196.97</v>
      </c>
      <c r="G137" s="20">
        <f t="shared" si="10"/>
        <v>0</v>
      </c>
      <c r="H137" s="20">
        <f t="shared" si="11"/>
        <v>0</v>
      </c>
      <c r="I137" s="20">
        <f>Данные!AT128</f>
        <v>0</v>
      </c>
      <c r="J137" s="20">
        <f>Данные!AU128</f>
        <v>0</v>
      </c>
      <c r="K137" s="20">
        <f>Данные!AV128</f>
        <v>0</v>
      </c>
      <c r="L137" s="88" t="str">
        <f>IF(Данные!BD128="","",Данные!BD128)</f>
        <v/>
      </c>
    </row>
    <row r="138" spans="1:12" x14ac:dyDescent="0.4">
      <c r="A138" s="20">
        <f>Данные!W129</f>
        <v>1210</v>
      </c>
      <c r="B138" s="20">
        <f>Данные!X129</f>
        <v>44.56</v>
      </c>
      <c r="C138" s="20">
        <f>Данные!Y129</f>
        <v>197.04</v>
      </c>
      <c r="D138" s="20">
        <f t="shared" si="9"/>
        <v>182.536</v>
      </c>
      <c r="E138" s="20">
        <f>Данные!B129</f>
        <v>44.56</v>
      </c>
      <c r="F138" s="20">
        <f>Данные!C129</f>
        <v>197.04</v>
      </c>
      <c r="G138" s="20">
        <f t="shared" si="10"/>
        <v>0</v>
      </c>
      <c r="H138" s="20">
        <f t="shared" si="11"/>
        <v>0</v>
      </c>
      <c r="I138" s="20">
        <f>Данные!AT129</f>
        <v>0</v>
      </c>
      <c r="J138" s="20">
        <f>Данные!AU129</f>
        <v>0</v>
      </c>
      <c r="K138" s="20">
        <f>Данные!AV129</f>
        <v>0</v>
      </c>
      <c r="L138" s="88" t="str">
        <f>IF(Данные!BD129="","",Данные!BD129)</f>
        <v/>
      </c>
    </row>
    <row r="139" spans="1:12" x14ac:dyDescent="0.4">
      <c r="A139" s="20">
        <f>Данные!W130</f>
        <v>1220</v>
      </c>
      <c r="B139" s="20">
        <f>Данные!X130</f>
        <v>44.77</v>
      </c>
      <c r="C139" s="20">
        <f>Данные!Y130</f>
        <v>197.02</v>
      </c>
      <c r="D139" s="20">
        <f t="shared" si="9"/>
        <v>182.51600000000002</v>
      </c>
      <c r="E139" s="20">
        <f>Данные!B130</f>
        <v>44.77</v>
      </c>
      <c r="F139" s="20">
        <f>Данные!C130</f>
        <v>197.02</v>
      </c>
      <c r="G139" s="20">
        <f t="shared" si="10"/>
        <v>0</v>
      </c>
      <c r="H139" s="20">
        <f t="shared" si="11"/>
        <v>0</v>
      </c>
      <c r="I139" s="20">
        <f>Данные!AT130</f>
        <v>0</v>
      </c>
      <c r="J139" s="20">
        <f>Данные!AU130</f>
        <v>0</v>
      </c>
      <c r="K139" s="20">
        <f>Данные!AV130</f>
        <v>0</v>
      </c>
      <c r="L139" s="88" t="str">
        <f>IF(Данные!BD130="","",Данные!BD130)</f>
        <v/>
      </c>
    </row>
    <row r="140" spans="1:12" x14ac:dyDescent="0.4">
      <c r="A140" s="20">
        <f>Данные!W131</f>
        <v>1230</v>
      </c>
      <c r="B140" s="20">
        <f>Данные!X131</f>
        <v>45.02</v>
      </c>
      <c r="C140" s="20">
        <f>Данные!Y131</f>
        <v>196.98</v>
      </c>
      <c r="D140" s="20">
        <f t="shared" si="9"/>
        <v>182.476</v>
      </c>
      <c r="E140" s="20">
        <f>Данные!B131</f>
        <v>45.02</v>
      </c>
      <c r="F140" s="20">
        <f>Данные!C131</f>
        <v>196.98</v>
      </c>
      <c r="G140" s="20">
        <f t="shared" si="10"/>
        <v>0</v>
      </c>
      <c r="H140" s="20">
        <f t="shared" si="11"/>
        <v>0</v>
      </c>
      <c r="I140" s="20">
        <f>Данные!AT131</f>
        <v>0</v>
      </c>
      <c r="J140" s="20">
        <f>Данные!AU131</f>
        <v>0</v>
      </c>
      <c r="K140" s="20">
        <f>Данные!AV131</f>
        <v>0</v>
      </c>
      <c r="L140" s="88" t="str">
        <f>IF(Данные!BD131="","",Данные!BD131)</f>
        <v/>
      </c>
    </row>
    <row r="141" spans="1:12" x14ac:dyDescent="0.4">
      <c r="A141" s="20">
        <f>Данные!W132</f>
        <v>1240</v>
      </c>
      <c r="B141" s="20">
        <f>Данные!X132</f>
        <v>45.05</v>
      </c>
      <c r="C141" s="20">
        <f>Данные!Y132</f>
        <v>196.92</v>
      </c>
      <c r="D141" s="20">
        <f t="shared" si="9"/>
        <v>182.416</v>
      </c>
      <c r="E141" s="20">
        <f>Данные!B132</f>
        <v>45.05</v>
      </c>
      <c r="F141" s="20">
        <f>Данные!C132</f>
        <v>196.92</v>
      </c>
      <c r="G141" s="20">
        <f t="shared" si="10"/>
        <v>0</v>
      </c>
      <c r="H141" s="20">
        <f t="shared" si="11"/>
        <v>0</v>
      </c>
      <c r="I141" s="20">
        <f>Данные!AT132</f>
        <v>0</v>
      </c>
      <c r="J141" s="20">
        <f>Данные!AU132</f>
        <v>0</v>
      </c>
      <c r="K141" s="20">
        <f>Данные!AV132</f>
        <v>0</v>
      </c>
      <c r="L141" s="88" t="str">
        <f>IF(Данные!BD132="","",Данные!BD132)</f>
        <v/>
      </c>
    </row>
    <row r="142" spans="1:12" x14ac:dyDescent="0.4">
      <c r="A142" s="20">
        <f>Данные!W133</f>
        <v>1250</v>
      </c>
      <c r="B142" s="20">
        <f>Данные!X133</f>
        <v>45.1</v>
      </c>
      <c r="C142" s="20">
        <f>Данные!Y133</f>
        <v>196.92</v>
      </c>
      <c r="D142" s="20">
        <f t="shared" si="9"/>
        <v>182.416</v>
      </c>
      <c r="E142" s="20">
        <f>Данные!B133</f>
        <v>45.1</v>
      </c>
      <c r="F142" s="20">
        <f>Данные!C133</f>
        <v>196.92</v>
      </c>
      <c r="G142" s="20">
        <f t="shared" si="10"/>
        <v>0</v>
      </c>
      <c r="H142" s="20">
        <f t="shared" si="11"/>
        <v>0</v>
      </c>
      <c r="I142" s="20">
        <f>Данные!AT133</f>
        <v>0</v>
      </c>
      <c r="J142" s="20">
        <f>Данные!AU133</f>
        <v>0</v>
      </c>
      <c r="K142" s="20">
        <f>Данные!AV133</f>
        <v>0</v>
      </c>
      <c r="L142" s="88" t="str">
        <f>IF(Данные!BD133="","",Данные!BD133)</f>
        <v/>
      </c>
    </row>
    <row r="143" spans="1:12" x14ac:dyDescent="0.4">
      <c r="A143" s="20">
        <f>Данные!W134</f>
        <v>1260</v>
      </c>
      <c r="B143" s="20">
        <f>Данные!X134</f>
        <v>45.09</v>
      </c>
      <c r="C143" s="20">
        <f>Данные!Y134</f>
        <v>196.87</v>
      </c>
      <c r="D143" s="20">
        <f t="shared" si="9"/>
        <v>182.36600000000001</v>
      </c>
      <c r="E143" s="20">
        <f>Данные!B134</f>
        <v>45.09</v>
      </c>
      <c r="F143" s="20">
        <f>Данные!C134</f>
        <v>196.87</v>
      </c>
      <c r="G143" s="20">
        <f t="shared" si="10"/>
        <v>0</v>
      </c>
      <c r="H143" s="20">
        <f t="shared" si="11"/>
        <v>0</v>
      </c>
      <c r="I143" s="20">
        <f>Данные!AT134</f>
        <v>0</v>
      </c>
      <c r="J143" s="20">
        <f>Данные!AU134</f>
        <v>0</v>
      </c>
      <c r="K143" s="20">
        <f>Данные!AV134</f>
        <v>0</v>
      </c>
      <c r="L143" s="88" t="str">
        <f>IF(Данные!BD134="","",Данные!BD134)</f>
        <v/>
      </c>
    </row>
    <row r="144" spans="1:12" x14ac:dyDescent="0.4">
      <c r="A144" s="20">
        <f>Данные!W135</f>
        <v>1270</v>
      </c>
      <c r="B144" s="20">
        <f>Данные!X135</f>
        <v>45.32</v>
      </c>
      <c r="C144" s="20">
        <f>Данные!Y135</f>
        <v>196.82</v>
      </c>
      <c r="D144" s="20">
        <f t="shared" si="9"/>
        <v>182.316</v>
      </c>
      <c r="E144" s="20">
        <f>Данные!B135</f>
        <v>45.32</v>
      </c>
      <c r="F144" s="20">
        <f>Данные!C135</f>
        <v>196.82</v>
      </c>
      <c r="G144" s="20">
        <f t="shared" si="10"/>
        <v>0</v>
      </c>
      <c r="H144" s="20">
        <f t="shared" si="11"/>
        <v>0</v>
      </c>
      <c r="I144" s="20">
        <f>Данные!AT135</f>
        <v>0</v>
      </c>
      <c r="J144" s="20">
        <f>Данные!AU135</f>
        <v>0</v>
      </c>
      <c r="K144" s="20">
        <f>Данные!AV135</f>
        <v>0</v>
      </c>
      <c r="L144" s="88" t="str">
        <f>IF(Данные!BD135="","",Данные!BD135)</f>
        <v/>
      </c>
    </row>
    <row r="145" spans="1:12" x14ac:dyDescent="0.4">
      <c r="A145" s="20">
        <f>Данные!W136</f>
        <v>1280</v>
      </c>
      <c r="B145" s="20">
        <f>Данные!X136</f>
        <v>45.95</v>
      </c>
      <c r="C145" s="20">
        <f>Данные!Y136</f>
        <v>196.49</v>
      </c>
      <c r="D145" s="20">
        <f t="shared" si="9"/>
        <v>181.98600000000002</v>
      </c>
      <c r="E145" s="20">
        <f>Данные!B136</f>
        <v>45.95</v>
      </c>
      <c r="F145" s="20">
        <f>Данные!C136</f>
        <v>196.49</v>
      </c>
      <c r="G145" s="20">
        <f t="shared" si="10"/>
        <v>0</v>
      </c>
      <c r="H145" s="20">
        <f t="shared" si="11"/>
        <v>0</v>
      </c>
      <c r="I145" s="20">
        <f>Данные!AT136</f>
        <v>0</v>
      </c>
      <c r="J145" s="20">
        <f>Данные!AU136</f>
        <v>0</v>
      </c>
      <c r="K145" s="20">
        <f>Данные!AV136</f>
        <v>0</v>
      </c>
      <c r="L145" s="88" t="str">
        <f>IF(Данные!BD136="","",Данные!BD136)</f>
        <v/>
      </c>
    </row>
    <row r="146" spans="1:12" x14ac:dyDescent="0.4">
      <c r="A146" s="20">
        <f>Данные!W137</f>
        <v>1290</v>
      </c>
      <c r="B146" s="20">
        <f>Данные!X137</f>
        <v>46.33</v>
      </c>
      <c r="C146" s="20">
        <f>Данные!Y137</f>
        <v>196.22</v>
      </c>
      <c r="D146" s="20">
        <f t="shared" si="9"/>
        <v>181.71600000000001</v>
      </c>
      <c r="E146" s="20">
        <f>Данные!B137</f>
        <v>46.33</v>
      </c>
      <c r="F146" s="20">
        <f>Данные!C137</f>
        <v>196.22</v>
      </c>
      <c r="G146" s="20">
        <f t="shared" si="10"/>
        <v>0</v>
      </c>
      <c r="H146" s="20">
        <f t="shared" si="11"/>
        <v>0</v>
      </c>
      <c r="I146" s="20">
        <f>Данные!AT137</f>
        <v>0</v>
      </c>
      <c r="J146" s="20">
        <f>Данные!AU137</f>
        <v>0</v>
      </c>
      <c r="K146" s="20">
        <f>Данные!AV137</f>
        <v>0</v>
      </c>
      <c r="L146" s="88" t="str">
        <f>IF(Данные!BD137="","",Данные!BD137)</f>
        <v/>
      </c>
    </row>
    <row r="147" spans="1:12" x14ac:dyDescent="0.4">
      <c r="A147" s="20">
        <f>Данные!W138</f>
        <v>1300</v>
      </c>
      <c r="B147" s="20">
        <f>Данные!X138</f>
        <v>46.76</v>
      </c>
      <c r="C147" s="20">
        <f>Данные!Y138</f>
        <v>196.05</v>
      </c>
      <c r="D147" s="20">
        <f t="shared" si="9"/>
        <v>181.54600000000002</v>
      </c>
      <c r="E147" s="20">
        <f>Данные!B138</f>
        <v>46.76</v>
      </c>
      <c r="F147" s="20">
        <f>Данные!C138</f>
        <v>196.05</v>
      </c>
      <c r="G147" s="20">
        <f t="shared" si="10"/>
        <v>0</v>
      </c>
      <c r="H147" s="20">
        <f t="shared" si="11"/>
        <v>0</v>
      </c>
      <c r="I147" s="20">
        <f>Данные!AT138</f>
        <v>0</v>
      </c>
      <c r="J147" s="20">
        <f>Данные!AU138</f>
        <v>0</v>
      </c>
      <c r="K147" s="20">
        <f>Данные!AV138</f>
        <v>0</v>
      </c>
      <c r="L147" s="88" t="str">
        <f>IF(Данные!BD138="","",Данные!BD138)</f>
        <v/>
      </c>
    </row>
    <row r="148" spans="1:12" x14ac:dyDescent="0.4">
      <c r="A148" s="20">
        <f>Данные!W139</f>
        <v>1310</v>
      </c>
      <c r="B148" s="20">
        <f>Данные!X139</f>
        <v>47</v>
      </c>
      <c r="C148" s="20">
        <f>Данные!Y139</f>
        <v>195.83</v>
      </c>
      <c r="D148" s="20">
        <f t="shared" si="9"/>
        <v>181.32600000000002</v>
      </c>
      <c r="E148" s="20">
        <f>Данные!B139</f>
        <v>47</v>
      </c>
      <c r="F148" s="20">
        <f>Данные!C139</f>
        <v>195.83</v>
      </c>
      <c r="G148" s="20">
        <f t="shared" si="10"/>
        <v>0</v>
      </c>
      <c r="H148" s="20">
        <f t="shared" si="11"/>
        <v>0</v>
      </c>
      <c r="I148" s="20">
        <f>Данные!AT139</f>
        <v>0</v>
      </c>
      <c r="J148" s="20">
        <f>Данные!AU139</f>
        <v>0</v>
      </c>
      <c r="K148" s="20">
        <f>Данные!AV139</f>
        <v>0</v>
      </c>
      <c r="L148" s="88" t="str">
        <f>IF(Данные!BD139="","",Данные!BD139)</f>
        <v/>
      </c>
    </row>
    <row r="149" spans="1:12" x14ac:dyDescent="0.4">
      <c r="A149" s="20">
        <f>Данные!W140</f>
        <v>1320</v>
      </c>
      <c r="B149" s="20">
        <f>Данные!X140</f>
        <v>47.14</v>
      </c>
      <c r="C149" s="20">
        <f>Данные!Y140</f>
        <v>195.52</v>
      </c>
      <c r="D149" s="20">
        <f t="shared" si="9"/>
        <v>181.01600000000002</v>
      </c>
      <c r="E149" s="20">
        <f>Данные!B140</f>
        <v>47.14</v>
      </c>
      <c r="F149" s="20">
        <f>Данные!C140</f>
        <v>195.52</v>
      </c>
      <c r="G149" s="20">
        <f t="shared" si="10"/>
        <v>0</v>
      </c>
      <c r="H149" s="20">
        <f t="shared" si="11"/>
        <v>0</v>
      </c>
      <c r="I149" s="20">
        <f>Данные!AT140</f>
        <v>0</v>
      </c>
      <c r="J149" s="20">
        <f>Данные!AU140</f>
        <v>0</v>
      </c>
      <c r="K149" s="20">
        <f>Данные!AV140</f>
        <v>0</v>
      </c>
      <c r="L149" s="88" t="str">
        <f>IF(Данные!BD140="","",Данные!BD140)</f>
        <v/>
      </c>
    </row>
    <row r="150" spans="1:12" x14ac:dyDescent="0.4">
      <c r="A150" s="20">
        <f>Данные!W141</f>
        <v>1330</v>
      </c>
      <c r="B150" s="20">
        <f>Данные!X141</f>
        <v>47.22</v>
      </c>
      <c r="C150" s="20">
        <f>Данные!Y141</f>
        <v>195.18</v>
      </c>
      <c r="D150" s="20">
        <f t="shared" si="9"/>
        <v>180.67600000000002</v>
      </c>
      <c r="E150" s="20">
        <f>Данные!B141</f>
        <v>47.22</v>
      </c>
      <c r="F150" s="20">
        <f>Данные!C141</f>
        <v>195.18</v>
      </c>
      <c r="G150" s="20">
        <f t="shared" si="10"/>
        <v>0</v>
      </c>
      <c r="H150" s="20">
        <f t="shared" si="11"/>
        <v>0</v>
      </c>
      <c r="I150" s="20">
        <f>Данные!AT141</f>
        <v>0</v>
      </c>
      <c r="J150" s="20">
        <f>Данные!AU141</f>
        <v>0</v>
      </c>
      <c r="K150" s="20">
        <f>Данные!AV141</f>
        <v>0</v>
      </c>
      <c r="L150" s="88" t="str">
        <f>IF(Данные!BD141="","",Данные!BD141)</f>
        <v/>
      </c>
    </row>
    <row r="151" spans="1:12" x14ac:dyDescent="0.4">
      <c r="A151" s="20">
        <f>Данные!W142</f>
        <v>1340</v>
      </c>
      <c r="B151" s="20">
        <f>Данные!X142</f>
        <v>47.58</v>
      </c>
      <c r="C151" s="20">
        <f>Данные!Y142</f>
        <v>194.84</v>
      </c>
      <c r="D151" s="20">
        <f t="shared" si="9"/>
        <v>180.33600000000001</v>
      </c>
      <c r="E151" s="20">
        <f>Данные!B142</f>
        <v>47.58</v>
      </c>
      <c r="F151" s="20">
        <f>Данные!C142</f>
        <v>194.84</v>
      </c>
      <c r="G151" s="20">
        <f t="shared" si="10"/>
        <v>0</v>
      </c>
      <c r="H151" s="20">
        <f t="shared" si="11"/>
        <v>0</v>
      </c>
      <c r="I151" s="20">
        <f>Данные!AT142</f>
        <v>0</v>
      </c>
      <c r="J151" s="20">
        <f>Данные!AU142</f>
        <v>0</v>
      </c>
      <c r="K151" s="20">
        <f>Данные!AV142</f>
        <v>0</v>
      </c>
      <c r="L151" s="88" t="str">
        <f>IF(Данные!BD142="","",Данные!BD142)</f>
        <v/>
      </c>
    </row>
    <row r="152" spans="1:12" x14ac:dyDescent="0.4">
      <c r="A152" s="20">
        <f>Данные!W143</f>
        <v>1350</v>
      </c>
      <c r="B152" s="20">
        <f>Данные!X143</f>
        <v>47.76</v>
      </c>
      <c r="C152" s="20">
        <f>Данные!Y143</f>
        <v>194.56</v>
      </c>
      <c r="D152" s="20">
        <f t="shared" si="9"/>
        <v>180.05600000000001</v>
      </c>
      <c r="E152" s="20">
        <f>Данные!B143</f>
        <v>47.76</v>
      </c>
      <c r="F152" s="20">
        <f>Данные!C143</f>
        <v>194.56</v>
      </c>
      <c r="G152" s="20">
        <f t="shared" si="10"/>
        <v>0</v>
      </c>
      <c r="H152" s="20">
        <f t="shared" si="11"/>
        <v>0</v>
      </c>
      <c r="I152" s="20">
        <f>Данные!AT143</f>
        <v>0</v>
      </c>
      <c r="J152" s="20">
        <f>Данные!AU143</f>
        <v>0</v>
      </c>
      <c r="K152" s="20">
        <f>Данные!AV143</f>
        <v>0</v>
      </c>
      <c r="L152" s="88" t="str">
        <f>IF(Данные!BD143="","",Данные!BD143)</f>
        <v/>
      </c>
    </row>
    <row r="153" spans="1:12" x14ac:dyDescent="0.4">
      <c r="A153" s="20">
        <f>Данные!W144</f>
        <v>1360</v>
      </c>
      <c r="B153" s="20">
        <f>Данные!X144</f>
        <v>47.93</v>
      </c>
      <c r="C153" s="20">
        <f>Данные!Y144</f>
        <v>194.35</v>
      </c>
      <c r="D153" s="20">
        <f t="shared" si="9"/>
        <v>179.846</v>
      </c>
      <c r="E153" s="20">
        <f>Данные!B144</f>
        <v>47.93</v>
      </c>
      <c r="F153" s="20">
        <f>Данные!C144</f>
        <v>194.35</v>
      </c>
      <c r="G153" s="20">
        <f t="shared" si="10"/>
        <v>0</v>
      </c>
      <c r="H153" s="20">
        <f t="shared" si="11"/>
        <v>0</v>
      </c>
      <c r="I153" s="20">
        <f>Данные!AT144</f>
        <v>0</v>
      </c>
      <c r="J153" s="20">
        <f>Данные!AU144</f>
        <v>0</v>
      </c>
      <c r="K153" s="20">
        <f>Данные!AV144</f>
        <v>0</v>
      </c>
      <c r="L153" s="88" t="str">
        <f>IF(Данные!BD144="","",Данные!BD144)</f>
        <v/>
      </c>
    </row>
    <row r="154" spans="1:12" x14ac:dyDescent="0.4">
      <c r="A154" s="20">
        <f>Данные!W145</f>
        <v>1370</v>
      </c>
      <c r="B154" s="20">
        <f>Данные!X145</f>
        <v>48.13</v>
      </c>
      <c r="C154" s="20">
        <f>Данные!Y145</f>
        <v>194.16</v>
      </c>
      <c r="D154" s="20">
        <f t="shared" si="9"/>
        <v>179.65600000000001</v>
      </c>
      <c r="E154" s="20">
        <f>Данные!B145</f>
        <v>48.13</v>
      </c>
      <c r="F154" s="20">
        <f>Данные!C145</f>
        <v>194.16</v>
      </c>
      <c r="G154" s="20">
        <f t="shared" si="10"/>
        <v>0</v>
      </c>
      <c r="H154" s="20">
        <f t="shared" si="11"/>
        <v>0</v>
      </c>
      <c r="I154" s="20">
        <f>Данные!AT145</f>
        <v>0</v>
      </c>
      <c r="J154" s="20">
        <f>Данные!AU145</f>
        <v>0</v>
      </c>
      <c r="K154" s="20">
        <f>Данные!AV145</f>
        <v>0</v>
      </c>
      <c r="L154" s="88" t="str">
        <f>IF(Данные!BD145="","",Данные!BD145)</f>
        <v/>
      </c>
    </row>
    <row r="155" spans="1:12" x14ac:dyDescent="0.4">
      <c r="A155" s="20">
        <f>Данные!W146</f>
        <v>1380</v>
      </c>
      <c r="B155" s="20">
        <f>Данные!X146</f>
        <v>48.4</v>
      </c>
      <c r="C155" s="20">
        <f>Данные!Y146</f>
        <v>194.02</v>
      </c>
      <c r="D155" s="20">
        <f t="shared" si="9"/>
        <v>179.51600000000002</v>
      </c>
      <c r="E155" s="20">
        <f>Данные!B146</f>
        <v>48.4</v>
      </c>
      <c r="F155" s="20">
        <f>Данные!C146</f>
        <v>194.02</v>
      </c>
      <c r="G155" s="20">
        <f t="shared" si="10"/>
        <v>0</v>
      </c>
      <c r="H155" s="20">
        <f t="shared" si="11"/>
        <v>0</v>
      </c>
      <c r="I155" s="20">
        <f>Данные!AT146</f>
        <v>0</v>
      </c>
      <c r="J155" s="20">
        <f>Данные!AU146</f>
        <v>0</v>
      </c>
      <c r="K155" s="20">
        <f>Данные!AV146</f>
        <v>0</v>
      </c>
      <c r="L155" s="88" t="str">
        <f>IF(Данные!BD146="","",Данные!BD146)</f>
        <v/>
      </c>
    </row>
    <row r="156" spans="1:12" x14ac:dyDescent="0.4">
      <c r="A156" s="20">
        <f>Данные!W147</f>
        <v>1390</v>
      </c>
      <c r="B156" s="20">
        <f>Данные!X147</f>
        <v>48.08</v>
      </c>
      <c r="C156" s="20">
        <f>Данные!Y147</f>
        <v>194.15</v>
      </c>
      <c r="D156" s="20">
        <f t="shared" si="9"/>
        <v>179.64600000000002</v>
      </c>
      <c r="E156" s="20">
        <f>Данные!B147</f>
        <v>48.08</v>
      </c>
      <c r="F156" s="20">
        <f>Данные!C147</f>
        <v>194.15</v>
      </c>
      <c r="G156" s="20">
        <f t="shared" si="10"/>
        <v>0</v>
      </c>
      <c r="H156" s="20">
        <f t="shared" si="11"/>
        <v>0</v>
      </c>
      <c r="I156" s="20">
        <f>Данные!AT147</f>
        <v>0</v>
      </c>
      <c r="J156" s="20">
        <f>Данные!AU147</f>
        <v>0</v>
      </c>
      <c r="K156" s="20">
        <f>Данные!AV147</f>
        <v>0</v>
      </c>
      <c r="L156" s="88" t="str">
        <f>IF(Данные!BD147="","",Данные!BD147)</f>
        <v/>
      </c>
    </row>
    <row r="157" spans="1:12" x14ac:dyDescent="0.4">
      <c r="A157" s="20">
        <f>Данные!W148</f>
        <v>1400</v>
      </c>
      <c r="B157" s="20">
        <f>Данные!X148</f>
        <v>47.93</v>
      </c>
      <c r="C157" s="20">
        <f>Данные!Y148</f>
        <v>194.45</v>
      </c>
      <c r="D157" s="20">
        <f t="shared" si="9"/>
        <v>179.946</v>
      </c>
      <c r="E157" s="20">
        <f>Данные!B148</f>
        <v>47.93</v>
      </c>
      <c r="F157" s="20">
        <f>Данные!C148</f>
        <v>194.45</v>
      </c>
      <c r="G157" s="20">
        <f t="shared" si="10"/>
        <v>0</v>
      </c>
      <c r="H157" s="20">
        <f t="shared" si="11"/>
        <v>0</v>
      </c>
      <c r="I157" s="20">
        <f>Данные!AT148</f>
        <v>0</v>
      </c>
      <c r="J157" s="20">
        <f>Данные!AU148</f>
        <v>0</v>
      </c>
      <c r="K157" s="20">
        <f>Данные!AV148</f>
        <v>0</v>
      </c>
      <c r="L157" s="88" t="str">
        <f>IF(Данные!BD148="","",Данные!BD148)</f>
        <v/>
      </c>
    </row>
    <row r="158" spans="1:12" x14ac:dyDescent="0.4">
      <c r="A158" s="20">
        <f>Данные!W149</f>
        <v>1410</v>
      </c>
      <c r="B158" s="20">
        <f>Данные!X149</f>
        <v>47.62</v>
      </c>
      <c r="C158" s="20">
        <f>Данные!Y149</f>
        <v>194.63</v>
      </c>
      <c r="D158" s="20">
        <f t="shared" si="9"/>
        <v>180.126</v>
      </c>
      <c r="E158" s="20">
        <f>Данные!B149</f>
        <v>47.62</v>
      </c>
      <c r="F158" s="20">
        <f>Данные!C149</f>
        <v>194.63</v>
      </c>
      <c r="G158" s="20">
        <f t="shared" si="10"/>
        <v>0</v>
      </c>
      <c r="H158" s="20">
        <f t="shared" si="11"/>
        <v>0</v>
      </c>
      <c r="I158" s="20">
        <f>Данные!AT149</f>
        <v>0</v>
      </c>
      <c r="J158" s="20">
        <f>Данные!AU149</f>
        <v>0</v>
      </c>
      <c r="K158" s="20">
        <f>Данные!AV149</f>
        <v>0</v>
      </c>
      <c r="L158" s="88" t="str">
        <f>IF(Данные!BD149="","",Данные!BD149)</f>
        <v/>
      </c>
    </row>
    <row r="159" spans="1:12" x14ac:dyDescent="0.4">
      <c r="A159" s="20">
        <f>Данные!W150</f>
        <v>1420</v>
      </c>
      <c r="B159" s="20">
        <f>Данные!X150</f>
        <v>47.1</v>
      </c>
      <c r="C159" s="20">
        <f>Данные!Y150</f>
        <v>195.35</v>
      </c>
      <c r="D159" s="20">
        <f t="shared" si="9"/>
        <v>180.846</v>
      </c>
      <c r="E159" s="20">
        <f>Данные!B150</f>
        <v>47.1</v>
      </c>
      <c r="F159" s="20">
        <f>Данные!C150</f>
        <v>195.35</v>
      </c>
      <c r="G159" s="20">
        <f t="shared" si="10"/>
        <v>0</v>
      </c>
      <c r="H159" s="20">
        <f t="shared" si="11"/>
        <v>0</v>
      </c>
      <c r="I159" s="20">
        <f>Данные!AT150</f>
        <v>0</v>
      </c>
      <c r="J159" s="20">
        <f>Данные!AU150</f>
        <v>0</v>
      </c>
      <c r="K159" s="20">
        <f>Данные!AV150</f>
        <v>0</v>
      </c>
      <c r="L159" s="88" t="str">
        <f>IF(Данные!BD150="","",Данные!BD150)</f>
        <v/>
      </c>
    </row>
    <row r="160" spans="1:12" x14ac:dyDescent="0.4">
      <c r="A160" s="20">
        <f>Данные!W151</f>
        <v>1430</v>
      </c>
      <c r="B160" s="20">
        <f>Данные!X151</f>
        <v>46.72</v>
      </c>
      <c r="C160" s="20">
        <f>Данные!Y151</f>
        <v>196.04</v>
      </c>
      <c r="D160" s="20">
        <f t="shared" si="9"/>
        <v>181.536</v>
      </c>
      <c r="E160" s="20">
        <f>Данные!B151</f>
        <v>46.72</v>
      </c>
      <c r="F160" s="20">
        <f>Данные!C151</f>
        <v>196.04</v>
      </c>
      <c r="G160" s="20">
        <f t="shared" si="10"/>
        <v>0</v>
      </c>
      <c r="H160" s="20">
        <f t="shared" si="11"/>
        <v>0</v>
      </c>
      <c r="I160" s="20">
        <f>Данные!AT151</f>
        <v>0</v>
      </c>
      <c r="J160" s="20">
        <f>Данные!AU151</f>
        <v>0</v>
      </c>
      <c r="K160" s="20">
        <f>Данные!AV151</f>
        <v>0</v>
      </c>
      <c r="L160" s="88" t="str">
        <f>IF(Данные!BD151="","",Данные!BD151)</f>
        <v/>
      </c>
    </row>
    <row r="161" spans="1:12" x14ac:dyDescent="0.4">
      <c r="A161" s="20">
        <f>Данные!W152</f>
        <v>1440</v>
      </c>
      <c r="B161" s="20">
        <f>Данные!X152</f>
        <v>46.55</v>
      </c>
      <c r="C161" s="20">
        <f>Данные!Y152</f>
        <v>196.55</v>
      </c>
      <c r="D161" s="20">
        <f t="shared" si="9"/>
        <v>182.04600000000002</v>
      </c>
      <c r="E161" s="20">
        <f>Данные!B152</f>
        <v>46.55</v>
      </c>
      <c r="F161" s="20">
        <f>Данные!C152</f>
        <v>196.55</v>
      </c>
      <c r="G161" s="20">
        <f t="shared" si="10"/>
        <v>0</v>
      </c>
      <c r="H161" s="20">
        <f t="shared" si="11"/>
        <v>0</v>
      </c>
      <c r="I161" s="20">
        <f>Данные!AT152</f>
        <v>0</v>
      </c>
      <c r="J161" s="20">
        <f>Данные!AU152</f>
        <v>0</v>
      </c>
      <c r="K161" s="20">
        <f>Данные!AV152</f>
        <v>0</v>
      </c>
      <c r="L161" s="88" t="str">
        <f>IF(Данные!BD152="","",Данные!BD152)</f>
        <v/>
      </c>
    </row>
    <row r="162" spans="1:12" x14ac:dyDescent="0.4">
      <c r="A162" s="20">
        <f>Данные!W153</f>
        <v>1450</v>
      </c>
      <c r="B162" s="20">
        <f>Данные!X153</f>
        <v>46.44</v>
      </c>
      <c r="C162" s="20">
        <f>Данные!Y153</f>
        <v>197.1</v>
      </c>
      <c r="D162" s="20">
        <f t="shared" si="9"/>
        <v>182.596</v>
      </c>
      <c r="E162" s="20">
        <f>Данные!B153</f>
        <v>46.44</v>
      </c>
      <c r="F162" s="20">
        <f>Данные!C153</f>
        <v>197.1</v>
      </c>
      <c r="G162" s="20">
        <f t="shared" si="10"/>
        <v>0</v>
      </c>
      <c r="H162" s="20">
        <f t="shared" si="11"/>
        <v>0</v>
      </c>
      <c r="I162" s="20">
        <f>Данные!AT153</f>
        <v>0</v>
      </c>
      <c r="J162" s="20">
        <f>Данные!AU153</f>
        <v>0</v>
      </c>
      <c r="K162" s="20">
        <f>Данные!AV153</f>
        <v>0</v>
      </c>
      <c r="L162" s="88" t="str">
        <f>IF(Данные!BD153="","",Данные!BD153)</f>
        <v/>
      </c>
    </row>
    <row r="163" spans="1:12" x14ac:dyDescent="0.4">
      <c r="A163" s="20">
        <f>Данные!W154</f>
        <v>1460</v>
      </c>
      <c r="B163" s="20">
        <f>Данные!X154</f>
        <v>46.56</v>
      </c>
      <c r="C163" s="20">
        <f>Данные!Y154</f>
        <v>197.09</v>
      </c>
      <c r="D163" s="20">
        <f t="shared" si="9"/>
        <v>182.58600000000001</v>
      </c>
      <c r="E163" s="20">
        <f>Данные!B154</f>
        <v>46.56</v>
      </c>
      <c r="F163" s="20">
        <f>Данные!C154</f>
        <v>197.09</v>
      </c>
      <c r="G163" s="20">
        <f t="shared" si="10"/>
        <v>0</v>
      </c>
      <c r="H163" s="20">
        <f t="shared" si="11"/>
        <v>0</v>
      </c>
      <c r="I163" s="20">
        <f>Данные!AT154</f>
        <v>0</v>
      </c>
      <c r="J163" s="20">
        <f>Данные!AU154</f>
        <v>0</v>
      </c>
      <c r="K163" s="20">
        <f>Данные!AV154</f>
        <v>0</v>
      </c>
      <c r="L163" s="88" t="str">
        <f>IF(Данные!BD154="","",Данные!BD154)</f>
        <v/>
      </c>
    </row>
    <row r="164" spans="1:12" x14ac:dyDescent="0.4">
      <c r="A164" s="20">
        <f>Данные!W155</f>
        <v>1470</v>
      </c>
      <c r="B164" s="20">
        <f>Данные!X155</f>
        <v>46.61</v>
      </c>
      <c r="C164" s="20">
        <f>Данные!Y155</f>
        <v>197.09</v>
      </c>
      <c r="D164" s="20">
        <f t="shared" si="9"/>
        <v>182.58600000000001</v>
      </c>
      <c r="E164" s="20">
        <f>Данные!B155</f>
        <v>46.61</v>
      </c>
      <c r="F164" s="20">
        <f>Данные!C155</f>
        <v>197.09</v>
      </c>
      <c r="G164" s="20">
        <f t="shared" si="10"/>
        <v>0</v>
      </c>
      <c r="H164" s="20">
        <f t="shared" si="11"/>
        <v>0</v>
      </c>
      <c r="I164" s="20">
        <f>Данные!AT155</f>
        <v>0</v>
      </c>
      <c r="J164" s="20">
        <f>Данные!AU155</f>
        <v>0</v>
      </c>
      <c r="K164" s="20">
        <f>Данные!AV155</f>
        <v>0</v>
      </c>
      <c r="L164" s="88" t="str">
        <f>IF(Данные!BD155="","",Данные!BD155)</f>
        <v/>
      </c>
    </row>
    <row r="165" spans="1:12" x14ac:dyDescent="0.4">
      <c r="A165" s="20">
        <f>Данные!W156</f>
        <v>1480</v>
      </c>
      <c r="B165" s="20">
        <f>Данные!X156</f>
        <v>46.51</v>
      </c>
      <c r="C165" s="20">
        <f>Данные!Y156</f>
        <v>197.02</v>
      </c>
      <c r="D165" s="20">
        <f t="shared" si="9"/>
        <v>182.51600000000002</v>
      </c>
      <c r="E165" s="20">
        <f>Данные!B156</f>
        <v>46.51</v>
      </c>
      <c r="F165" s="20">
        <f>Данные!C156</f>
        <v>197.02</v>
      </c>
      <c r="G165" s="20">
        <f t="shared" si="10"/>
        <v>0</v>
      </c>
      <c r="H165" s="20">
        <f t="shared" si="11"/>
        <v>0</v>
      </c>
      <c r="I165" s="20">
        <f>Данные!AT156</f>
        <v>0</v>
      </c>
      <c r="J165" s="20">
        <f>Данные!AU156</f>
        <v>0</v>
      </c>
      <c r="K165" s="20">
        <f>Данные!AV156</f>
        <v>0</v>
      </c>
      <c r="L165" s="88" t="str">
        <f>IF(Данные!BD156="","",Данные!BD156)</f>
        <v/>
      </c>
    </row>
    <row r="166" spans="1:12" x14ac:dyDescent="0.4">
      <c r="A166" s="20">
        <f>Данные!W157</f>
        <v>1490</v>
      </c>
      <c r="B166" s="20">
        <f>Данные!X157</f>
        <v>46.46</v>
      </c>
      <c r="C166" s="20">
        <f>Данные!Y157</f>
        <v>196.67</v>
      </c>
      <c r="D166" s="20">
        <f t="shared" si="9"/>
        <v>182.166</v>
      </c>
      <c r="E166" s="20">
        <f>Данные!B157</f>
        <v>46.46</v>
      </c>
      <c r="F166" s="20">
        <f>Данные!C157</f>
        <v>196.67</v>
      </c>
      <c r="G166" s="20">
        <f t="shared" si="10"/>
        <v>0</v>
      </c>
      <c r="H166" s="20">
        <f t="shared" si="11"/>
        <v>0</v>
      </c>
      <c r="I166" s="20">
        <f>Данные!AT157</f>
        <v>0</v>
      </c>
      <c r="J166" s="20">
        <f>Данные!AU157</f>
        <v>0</v>
      </c>
      <c r="K166" s="20">
        <f>Данные!AV157</f>
        <v>0</v>
      </c>
      <c r="L166" s="88" t="str">
        <f>IF(Данные!BD157="","",Данные!BD157)</f>
        <v/>
      </c>
    </row>
    <row r="167" spans="1:12" x14ac:dyDescent="0.4">
      <c r="A167" s="20">
        <f>Данные!W158</f>
        <v>1500</v>
      </c>
      <c r="B167" s="20">
        <f>Данные!X158</f>
        <v>46.42</v>
      </c>
      <c r="C167" s="20">
        <f>Данные!Y158</f>
        <v>196.52</v>
      </c>
      <c r="D167" s="20">
        <f t="shared" si="9"/>
        <v>182.01600000000002</v>
      </c>
      <c r="E167" s="20">
        <f>Данные!B158</f>
        <v>46.42</v>
      </c>
      <c r="F167" s="20">
        <f>Данные!C158</f>
        <v>196.52</v>
      </c>
      <c r="G167" s="20">
        <f t="shared" si="10"/>
        <v>0</v>
      </c>
      <c r="H167" s="20">
        <f t="shared" si="11"/>
        <v>0</v>
      </c>
      <c r="I167" s="20">
        <f>Данные!AT158</f>
        <v>0</v>
      </c>
      <c r="J167" s="20">
        <f>Данные!AU158</f>
        <v>0</v>
      </c>
      <c r="K167" s="20">
        <f>Данные!AV158</f>
        <v>0</v>
      </c>
      <c r="L167" s="88" t="str">
        <f>IF(Данные!BD158="","",Данные!BD158)</f>
        <v/>
      </c>
    </row>
    <row r="168" spans="1:12" x14ac:dyDescent="0.4">
      <c r="A168" s="20">
        <f>Данные!W159</f>
        <v>1510</v>
      </c>
      <c r="B168" s="20">
        <f>Данные!X159</f>
        <v>46.44</v>
      </c>
      <c r="C168" s="20">
        <f>Данные!Y159</f>
        <v>196.61</v>
      </c>
      <c r="D168" s="20">
        <f t="shared" si="9"/>
        <v>182.10600000000002</v>
      </c>
      <c r="E168" s="20">
        <f>Данные!B159</f>
        <v>46.44</v>
      </c>
      <c r="F168" s="20">
        <f>Данные!C159</f>
        <v>196.61</v>
      </c>
      <c r="G168" s="20">
        <f t="shared" si="10"/>
        <v>0</v>
      </c>
      <c r="H168" s="20">
        <f t="shared" si="11"/>
        <v>0</v>
      </c>
      <c r="I168" s="20">
        <f>Данные!AT159</f>
        <v>0</v>
      </c>
      <c r="J168" s="20">
        <f>Данные!AU159</f>
        <v>0</v>
      </c>
      <c r="K168" s="20">
        <f>Данные!AV159</f>
        <v>0</v>
      </c>
      <c r="L168" s="88" t="str">
        <f>IF(Данные!BD159="","",Данные!BD159)</f>
        <v/>
      </c>
    </row>
    <row r="169" spans="1:12" x14ac:dyDescent="0.4">
      <c r="A169" s="20">
        <f>Данные!W160</f>
        <v>1520</v>
      </c>
      <c r="B169" s="20">
        <f>Данные!X160</f>
        <v>46.59</v>
      </c>
      <c r="C169" s="20">
        <f>Данные!Y160</f>
        <v>196.64</v>
      </c>
      <c r="D169" s="20">
        <f t="shared" si="9"/>
        <v>182.136</v>
      </c>
      <c r="E169" s="20">
        <f>Данные!B160</f>
        <v>46.59</v>
      </c>
      <c r="F169" s="20">
        <f>Данные!C160</f>
        <v>196.64</v>
      </c>
      <c r="G169" s="20">
        <f t="shared" si="10"/>
        <v>0</v>
      </c>
      <c r="H169" s="20">
        <f t="shared" si="11"/>
        <v>0</v>
      </c>
      <c r="I169" s="20">
        <f>Данные!AT160</f>
        <v>0</v>
      </c>
      <c r="J169" s="20">
        <f>Данные!AU160</f>
        <v>0</v>
      </c>
      <c r="K169" s="20">
        <f>Данные!AV160</f>
        <v>0</v>
      </c>
      <c r="L169" s="88" t="str">
        <f>IF(Данные!BD160="","",Данные!BD160)</f>
        <v/>
      </c>
    </row>
    <row r="170" spans="1:12" x14ac:dyDescent="0.4">
      <c r="A170" s="20">
        <f>Данные!W161</f>
        <v>1530</v>
      </c>
      <c r="B170" s="20">
        <f>Данные!X161</f>
        <v>46.66</v>
      </c>
      <c r="C170" s="20">
        <f>Данные!Y161</f>
        <v>196.51</v>
      </c>
      <c r="D170" s="20">
        <f t="shared" si="9"/>
        <v>182.006</v>
      </c>
      <c r="E170" s="20">
        <f>Данные!B161</f>
        <v>46.66</v>
      </c>
      <c r="F170" s="20">
        <f>Данные!C161</f>
        <v>196.51</v>
      </c>
      <c r="G170" s="20">
        <f t="shared" si="10"/>
        <v>0</v>
      </c>
      <c r="H170" s="20">
        <f t="shared" si="11"/>
        <v>0</v>
      </c>
      <c r="I170" s="20">
        <f>Данные!AT161</f>
        <v>0</v>
      </c>
      <c r="J170" s="20">
        <f>Данные!AU161</f>
        <v>0</v>
      </c>
      <c r="K170" s="20">
        <f>Данные!AV161</f>
        <v>0</v>
      </c>
      <c r="L170" s="88" t="str">
        <f>IF(Данные!BD161="","",Данные!BD161)</f>
        <v/>
      </c>
    </row>
    <row r="171" spans="1:12" x14ac:dyDescent="0.4">
      <c r="A171" s="20">
        <f>Данные!W162</f>
        <v>1540</v>
      </c>
      <c r="B171" s="20">
        <f>Данные!X162</f>
        <v>46.74</v>
      </c>
      <c r="C171" s="20">
        <f>Данные!Y162</f>
        <v>196.48</v>
      </c>
      <c r="D171" s="20">
        <f t="shared" si="9"/>
        <v>181.976</v>
      </c>
      <c r="E171" s="20">
        <f>Данные!B162</f>
        <v>46.74</v>
      </c>
      <c r="F171" s="20">
        <f>Данные!C162</f>
        <v>196.48</v>
      </c>
      <c r="G171" s="20">
        <f t="shared" si="10"/>
        <v>0</v>
      </c>
      <c r="H171" s="20">
        <f t="shared" si="11"/>
        <v>0</v>
      </c>
      <c r="I171" s="20">
        <f>Данные!AT162</f>
        <v>0</v>
      </c>
      <c r="J171" s="20">
        <f>Данные!AU162</f>
        <v>0</v>
      </c>
      <c r="K171" s="20">
        <f>Данные!AV162</f>
        <v>0</v>
      </c>
      <c r="L171" s="88" t="str">
        <f>IF(Данные!BD162="","",Данные!BD162)</f>
        <v/>
      </c>
    </row>
    <row r="172" spans="1:12" x14ac:dyDescent="0.4">
      <c r="A172" s="20">
        <f>Данные!W163</f>
        <v>1550</v>
      </c>
      <c r="B172" s="20">
        <f>Данные!X163</f>
        <v>46.6</v>
      </c>
      <c r="C172" s="20">
        <f>Данные!Y163</f>
        <v>196.42</v>
      </c>
      <c r="D172" s="20">
        <f t="shared" si="9"/>
        <v>181.916</v>
      </c>
      <c r="E172" s="20">
        <f>Данные!B163</f>
        <v>46.6</v>
      </c>
      <c r="F172" s="20">
        <f>Данные!C163</f>
        <v>196.42</v>
      </c>
      <c r="G172" s="20">
        <f t="shared" si="10"/>
        <v>0</v>
      </c>
      <c r="H172" s="20">
        <f t="shared" si="11"/>
        <v>0</v>
      </c>
      <c r="I172" s="20">
        <f>Данные!AT163</f>
        <v>0</v>
      </c>
      <c r="J172" s="20">
        <f>Данные!AU163</f>
        <v>0</v>
      </c>
      <c r="K172" s="20">
        <f>Данные!AV163</f>
        <v>0</v>
      </c>
      <c r="L172" s="88" t="str">
        <f>IF(Данные!BD163="","",Данные!BD163)</f>
        <v/>
      </c>
    </row>
    <row r="173" spans="1:12" x14ac:dyDescent="0.4">
      <c r="A173" s="20">
        <f>Данные!W164</f>
        <v>1560</v>
      </c>
      <c r="B173" s="20">
        <f>Данные!X164</f>
        <v>46.62</v>
      </c>
      <c r="C173" s="20">
        <f>Данные!Y164</f>
        <v>196.27</v>
      </c>
      <c r="D173" s="20">
        <f t="shared" si="9"/>
        <v>181.76600000000002</v>
      </c>
      <c r="E173" s="20">
        <f>Данные!B164</f>
        <v>46.62</v>
      </c>
      <c r="F173" s="20">
        <f>Данные!C164</f>
        <v>196.27</v>
      </c>
      <c r="G173" s="20">
        <f t="shared" si="10"/>
        <v>0</v>
      </c>
      <c r="H173" s="20">
        <f t="shared" si="11"/>
        <v>0</v>
      </c>
      <c r="I173" s="20">
        <f>Данные!AT164</f>
        <v>0</v>
      </c>
      <c r="J173" s="20">
        <f>Данные!AU164</f>
        <v>0</v>
      </c>
      <c r="K173" s="20">
        <f>Данные!AV164</f>
        <v>0</v>
      </c>
      <c r="L173" s="88" t="str">
        <f>IF(Данные!BD164="","",Данные!BD164)</f>
        <v/>
      </c>
    </row>
    <row r="174" spans="1:12" x14ac:dyDescent="0.4">
      <c r="A174" s="20">
        <f>Данные!W165</f>
        <v>1570</v>
      </c>
      <c r="B174" s="20">
        <f>Данные!X165</f>
        <v>46.79</v>
      </c>
      <c r="C174" s="20">
        <f>Данные!Y165</f>
        <v>196.28</v>
      </c>
      <c r="D174" s="20">
        <f t="shared" si="9"/>
        <v>181.77600000000001</v>
      </c>
      <c r="E174" s="20">
        <f>Данные!B165</f>
        <v>46.79</v>
      </c>
      <c r="F174" s="20">
        <f>Данные!C165</f>
        <v>196.28</v>
      </c>
      <c r="G174" s="20">
        <f t="shared" si="10"/>
        <v>0</v>
      </c>
      <c r="H174" s="20">
        <f t="shared" si="11"/>
        <v>0</v>
      </c>
      <c r="I174" s="20">
        <f>Данные!AT165</f>
        <v>0</v>
      </c>
      <c r="J174" s="20">
        <f>Данные!AU165</f>
        <v>0</v>
      </c>
      <c r="K174" s="20">
        <f>Данные!AV165</f>
        <v>0</v>
      </c>
      <c r="L174" s="88" t="str">
        <f>IF(Данные!BD165="","",Данные!BD165)</f>
        <v/>
      </c>
    </row>
    <row r="175" spans="1:12" x14ac:dyDescent="0.4">
      <c r="A175" s="20">
        <f>Данные!W166</f>
        <v>1580</v>
      </c>
      <c r="B175" s="20">
        <f>Данные!X166</f>
        <v>46.95</v>
      </c>
      <c r="C175" s="20">
        <f>Данные!Y166</f>
        <v>196.02</v>
      </c>
      <c r="D175" s="20">
        <f t="shared" si="9"/>
        <v>181.51600000000002</v>
      </c>
      <c r="E175" s="20">
        <f>Данные!B166</f>
        <v>46.95</v>
      </c>
      <c r="F175" s="20">
        <f>Данные!C166</f>
        <v>196.02</v>
      </c>
      <c r="G175" s="20">
        <f t="shared" si="10"/>
        <v>0</v>
      </c>
      <c r="H175" s="20">
        <f t="shared" si="11"/>
        <v>0</v>
      </c>
      <c r="I175" s="20">
        <f>Данные!AT166</f>
        <v>0</v>
      </c>
      <c r="J175" s="20">
        <f>Данные!AU166</f>
        <v>0</v>
      </c>
      <c r="K175" s="20">
        <f>Данные!AV166</f>
        <v>0</v>
      </c>
      <c r="L175" s="88" t="str">
        <f>IF(Данные!BD166="","",Данные!BD166)</f>
        <v/>
      </c>
    </row>
    <row r="176" spans="1:12" x14ac:dyDescent="0.4">
      <c r="A176" s="20">
        <f>Данные!W167</f>
        <v>1590</v>
      </c>
      <c r="B176" s="20">
        <f>Данные!X167</f>
        <v>47.06</v>
      </c>
      <c r="C176" s="20">
        <f>Данные!Y167</f>
        <v>195.93</v>
      </c>
      <c r="D176" s="20">
        <f t="shared" si="9"/>
        <v>181.42600000000002</v>
      </c>
      <c r="E176" s="20">
        <f>Данные!B167</f>
        <v>47.06</v>
      </c>
      <c r="F176" s="20">
        <f>Данные!C167</f>
        <v>195.93</v>
      </c>
      <c r="G176" s="20">
        <f t="shared" si="10"/>
        <v>0</v>
      </c>
      <c r="H176" s="20">
        <f t="shared" si="11"/>
        <v>0</v>
      </c>
      <c r="I176" s="20">
        <f>Данные!AT167</f>
        <v>0</v>
      </c>
      <c r="J176" s="20">
        <f>Данные!AU167</f>
        <v>0</v>
      </c>
      <c r="K176" s="20">
        <f>Данные!AV167</f>
        <v>0</v>
      </c>
      <c r="L176" s="88" t="str">
        <f>IF(Данные!BD167="","",Данные!BD167)</f>
        <v/>
      </c>
    </row>
    <row r="177" spans="1:12" x14ac:dyDescent="0.4">
      <c r="A177" s="20">
        <f>Данные!W168</f>
        <v>1600</v>
      </c>
      <c r="B177" s="20">
        <f>Данные!X168</f>
        <v>47.4</v>
      </c>
      <c r="C177" s="20">
        <f>Данные!Y168</f>
        <v>195.97</v>
      </c>
      <c r="D177" s="20">
        <f t="shared" si="9"/>
        <v>181.46600000000001</v>
      </c>
      <c r="E177" s="20">
        <f>Данные!B168</f>
        <v>47.4</v>
      </c>
      <c r="F177" s="20">
        <f>Данные!C168</f>
        <v>195.97</v>
      </c>
      <c r="G177" s="20">
        <f t="shared" si="10"/>
        <v>0</v>
      </c>
      <c r="H177" s="20">
        <f t="shared" si="11"/>
        <v>0</v>
      </c>
      <c r="I177" s="20">
        <f>Данные!AT168</f>
        <v>0</v>
      </c>
      <c r="J177" s="20">
        <f>Данные!AU168</f>
        <v>0</v>
      </c>
      <c r="K177" s="20">
        <f>Данные!AV168</f>
        <v>0</v>
      </c>
      <c r="L177" s="88" t="str">
        <f>IF(Данные!BD168="","",Данные!BD168)</f>
        <v/>
      </c>
    </row>
    <row r="178" spans="1:12" x14ac:dyDescent="0.4">
      <c r="A178" s="20">
        <f>Данные!W169</f>
        <v>1610</v>
      </c>
      <c r="B178" s="20">
        <f>Данные!X169</f>
        <v>47.8</v>
      </c>
      <c r="C178" s="20">
        <f>Данные!Y169</f>
        <v>195.74</v>
      </c>
      <c r="D178" s="20">
        <f t="shared" si="9"/>
        <v>181.23600000000002</v>
      </c>
      <c r="E178" s="20">
        <f>Данные!B169</f>
        <v>47.8</v>
      </c>
      <c r="F178" s="20">
        <f>Данные!C169</f>
        <v>195.74</v>
      </c>
      <c r="G178" s="20">
        <f t="shared" si="10"/>
        <v>0</v>
      </c>
      <c r="H178" s="20">
        <f t="shared" si="11"/>
        <v>0</v>
      </c>
      <c r="I178" s="20">
        <f>Данные!AT169</f>
        <v>0</v>
      </c>
      <c r="J178" s="20">
        <f>Данные!AU169</f>
        <v>0</v>
      </c>
      <c r="K178" s="20">
        <f>Данные!AV169</f>
        <v>0</v>
      </c>
      <c r="L178" s="88" t="str">
        <f>IF(Данные!BD169="","",Данные!BD169)</f>
        <v/>
      </c>
    </row>
    <row r="179" spans="1:12" x14ac:dyDescent="0.4">
      <c r="A179" s="20">
        <f>Данные!W170</f>
        <v>1620</v>
      </c>
      <c r="B179" s="20">
        <f>Данные!X170</f>
        <v>48.03</v>
      </c>
      <c r="C179" s="20">
        <f>Данные!Y170</f>
        <v>195.71</v>
      </c>
      <c r="D179" s="20">
        <f t="shared" si="9"/>
        <v>181.20600000000002</v>
      </c>
      <c r="E179" s="20">
        <f>Данные!B170</f>
        <v>48.03</v>
      </c>
      <c r="F179" s="20">
        <f>Данные!C170</f>
        <v>195.71</v>
      </c>
      <c r="G179" s="20">
        <f t="shared" si="10"/>
        <v>0</v>
      </c>
      <c r="H179" s="20">
        <f t="shared" si="11"/>
        <v>0</v>
      </c>
      <c r="I179" s="20">
        <f>Данные!AT170</f>
        <v>0</v>
      </c>
      <c r="J179" s="20">
        <f>Данные!AU170</f>
        <v>0</v>
      </c>
      <c r="K179" s="20">
        <f>Данные!AV170</f>
        <v>0</v>
      </c>
      <c r="L179" s="88" t="str">
        <f>IF(Данные!BD170="","",Данные!BD170)</f>
        <v/>
      </c>
    </row>
    <row r="180" spans="1:12" x14ac:dyDescent="0.4">
      <c r="A180" s="20">
        <f>Данные!W171</f>
        <v>1630</v>
      </c>
      <c r="B180" s="20">
        <f>Данные!X171</f>
        <v>48.13</v>
      </c>
      <c r="C180" s="20">
        <f>Данные!Y171</f>
        <v>195.74</v>
      </c>
      <c r="D180" s="20">
        <f t="shared" si="9"/>
        <v>181.23600000000002</v>
      </c>
      <c r="E180" s="20">
        <f>Данные!B171</f>
        <v>48.13</v>
      </c>
      <c r="F180" s="20">
        <f>Данные!C171</f>
        <v>195.74</v>
      </c>
      <c r="G180" s="20">
        <f t="shared" si="10"/>
        <v>0</v>
      </c>
      <c r="H180" s="20">
        <f t="shared" si="11"/>
        <v>0</v>
      </c>
      <c r="I180" s="20">
        <f>Данные!AT171</f>
        <v>0</v>
      </c>
      <c r="J180" s="20">
        <f>Данные!AU171</f>
        <v>0</v>
      </c>
      <c r="K180" s="20">
        <f>Данные!AV171</f>
        <v>0</v>
      </c>
      <c r="L180" s="88" t="str">
        <f>IF(Данные!BD171="","",Данные!BD171)</f>
        <v/>
      </c>
    </row>
    <row r="181" spans="1:12" x14ac:dyDescent="0.4">
      <c r="A181" s="20">
        <f>Данные!W172</f>
        <v>1640</v>
      </c>
      <c r="B181" s="20">
        <f>Данные!X172</f>
        <v>48.37</v>
      </c>
      <c r="C181" s="20">
        <f>Данные!Y172</f>
        <v>195.21</v>
      </c>
      <c r="D181" s="20">
        <f t="shared" si="9"/>
        <v>180.70600000000002</v>
      </c>
      <c r="E181" s="20">
        <f>Данные!B172</f>
        <v>48.37</v>
      </c>
      <c r="F181" s="20">
        <f>Данные!C172</f>
        <v>195.21</v>
      </c>
      <c r="G181" s="20">
        <f t="shared" si="10"/>
        <v>0</v>
      </c>
      <c r="H181" s="20">
        <f t="shared" si="11"/>
        <v>0</v>
      </c>
      <c r="I181" s="20">
        <f>Данные!AT172</f>
        <v>0</v>
      </c>
      <c r="J181" s="20">
        <f>Данные!AU172</f>
        <v>0</v>
      </c>
      <c r="K181" s="20">
        <f>Данные!AV172</f>
        <v>0</v>
      </c>
      <c r="L181" s="88" t="str">
        <f>IF(Данные!BD172="","",Данные!BD172)</f>
        <v/>
      </c>
    </row>
    <row r="182" spans="1:12" x14ac:dyDescent="0.4">
      <c r="A182" s="20">
        <f>Данные!W173</f>
        <v>1650</v>
      </c>
      <c r="B182" s="20">
        <f>Данные!X173</f>
        <v>48.43</v>
      </c>
      <c r="C182" s="20">
        <f>Данные!Y173</f>
        <v>195.16</v>
      </c>
      <c r="D182" s="20">
        <f t="shared" si="9"/>
        <v>180.65600000000001</v>
      </c>
      <c r="E182" s="20">
        <f>Данные!B173</f>
        <v>48.43</v>
      </c>
      <c r="F182" s="20">
        <f>Данные!C173</f>
        <v>195.16</v>
      </c>
      <c r="G182" s="20">
        <f t="shared" si="10"/>
        <v>0</v>
      </c>
      <c r="H182" s="20">
        <f t="shared" si="11"/>
        <v>0</v>
      </c>
      <c r="I182" s="20">
        <f>Данные!AT173</f>
        <v>0</v>
      </c>
      <c r="J182" s="20">
        <f>Данные!AU173</f>
        <v>0</v>
      </c>
      <c r="K182" s="20">
        <f>Данные!AV173</f>
        <v>0</v>
      </c>
      <c r="L182" s="88" t="str">
        <f>IF(Данные!BD173="","",Данные!BD173)</f>
        <v/>
      </c>
    </row>
    <row r="183" spans="1:12" x14ac:dyDescent="0.4">
      <c r="A183" s="20">
        <f>Данные!W174</f>
        <v>1660</v>
      </c>
      <c r="B183" s="20">
        <f>Данные!X174</f>
        <v>48.66</v>
      </c>
      <c r="C183" s="20">
        <f>Данные!Y174</f>
        <v>195.05</v>
      </c>
      <c r="D183" s="20">
        <f t="shared" si="9"/>
        <v>180.54600000000002</v>
      </c>
      <c r="E183" s="20">
        <f>Данные!B174</f>
        <v>48.66</v>
      </c>
      <c r="F183" s="20">
        <f>Данные!C174</f>
        <v>195.05</v>
      </c>
      <c r="G183" s="20">
        <f t="shared" si="10"/>
        <v>0</v>
      </c>
      <c r="H183" s="20">
        <f t="shared" si="11"/>
        <v>0</v>
      </c>
      <c r="I183" s="20">
        <f>Данные!AT174</f>
        <v>0</v>
      </c>
      <c r="J183" s="20">
        <f>Данные!AU174</f>
        <v>0</v>
      </c>
      <c r="K183" s="20">
        <f>Данные!AV174</f>
        <v>0</v>
      </c>
      <c r="L183" s="88" t="str">
        <f>IF(Данные!BD174="","",Данные!BD174)</f>
        <v/>
      </c>
    </row>
    <row r="184" spans="1:12" x14ac:dyDescent="0.4">
      <c r="A184" s="20">
        <f>Данные!W175</f>
        <v>1670</v>
      </c>
      <c r="B184" s="20">
        <f>Данные!X175</f>
        <v>48.69</v>
      </c>
      <c r="C184" s="20">
        <f>Данные!Y175</f>
        <v>195.22</v>
      </c>
      <c r="D184" s="20">
        <f t="shared" si="9"/>
        <v>180.71600000000001</v>
      </c>
      <c r="E184" s="20">
        <f>Данные!B175</f>
        <v>48.69</v>
      </c>
      <c r="F184" s="20">
        <f>Данные!C175</f>
        <v>195.22</v>
      </c>
      <c r="G184" s="20">
        <f t="shared" si="10"/>
        <v>0</v>
      </c>
      <c r="H184" s="20">
        <f t="shared" si="11"/>
        <v>0</v>
      </c>
      <c r="I184" s="20">
        <f>Данные!AT175</f>
        <v>0</v>
      </c>
      <c r="J184" s="20">
        <f>Данные!AU175</f>
        <v>0</v>
      </c>
      <c r="K184" s="20">
        <f>Данные!AV175</f>
        <v>0</v>
      </c>
      <c r="L184" s="88" t="str">
        <f>IF(Данные!BD175="","",Данные!BD175)</f>
        <v/>
      </c>
    </row>
    <row r="185" spans="1:12" x14ac:dyDescent="0.4">
      <c r="A185" s="20">
        <f>Данные!W176</f>
        <v>1680</v>
      </c>
      <c r="B185" s="20">
        <f>Данные!X176</f>
        <v>48.61</v>
      </c>
      <c r="C185" s="20">
        <f>Данные!Y176</f>
        <v>195.15</v>
      </c>
      <c r="D185" s="20">
        <f t="shared" si="9"/>
        <v>180.64600000000002</v>
      </c>
      <c r="E185" s="20">
        <f>Данные!B176</f>
        <v>48.61</v>
      </c>
      <c r="F185" s="20">
        <f>Данные!C176</f>
        <v>195.15</v>
      </c>
      <c r="G185" s="20">
        <f t="shared" si="10"/>
        <v>0</v>
      </c>
      <c r="H185" s="20">
        <f t="shared" si="11"/>
        <v>0</v>
      </c>
      <c r="I185" s="20">
        <f>Данные!AT176</f>
        <v>0</v>
      </c>
      <c r="J185" s="20">
        <f>Данные!AU176</f>
        <v>0</v>
      </c>
      <c r="K185" s="20">
        <f>Данные!AV176</f>
        <v>0</v>
      </c>
      <c r="L185" s="88" t="str">
        <f>IF(Данные!BD176="","",Данные!BD176)</f>
        <v/>
      </c>
    </row>
    <row r="186" spans="1:12" x14ac:dyDescent="0.4">
      <c r="A186" s="20">
        <f>Данные!W177</f>
        <v>1690</v>
      </c>
      <c r="B186" s="20">
        <f>Данные!X177</f>
        <v>48.73</v>
      </c>
      <c r="C186" s="20">
        <f>Данные!Y177</f>
        <v>195.03</v>
      </c>
      <c r="D186" s="20">
        <f t="shared" si="9"/>
        <v>180.52600000000001</v>
      </c>
      <c r="E186" s="20">
        <f>Данные!B177</f>
        <v>48.73</v>
      </c>
      <c r="F186" s="20">
        <f>Данные!C177</f>
        <v>195.03</v>
      </c>
      <c r="G186" s="20">
        <f t="shared" si="10"/>
        <v>0</v>
      </c>
      <c r="H186" s="20">
        <f t="shared" si="11"/>
        <v>0</v>
      </c>
      <c r="I186" s="20">
        <f>Данные!AT177</f>
        <v>0</v>
      </c>
      <c r="J186" s="20">
        <f>Данные!AU177</f>
        <v>0</v>
      </c>
      <c r="K186" s="20">
        <f>Данные!AV177</f>
        <v>0</v>
      </c>
      <c r="L186" s="88" t="str">
        <f>IF(Данные!BD177="","",Данные!BD177)</f>
        <v/>
      </c>
    </row>
    <row r="187" spans="1:12" x14ac:dyDescent="0.4">
      <c r="A187" s="20">
        <f>Данные!W178</f>
        <v>1700</v>
      </c>
      <c r="B187" s="20">
        <f>Данные!X178</f>
        <v>48.7</v>
      </c>
      <c r="C187" s="20">
        <f>Данные!Y178</f>
        <v>194.94</v>
      </c>
      <c r="D187" s="20">
        <f t="shared" si="9"/>
        <v>180.43600000000001</v>
      </c>
      <c r="E187" s="20">
        <f>Данные!B178</f>
        <v>48.7</v>
      </c>
      <c r="F187" s="20">
        <f>Данные!C178</f>
        <v>194.94</v>
      </c>
      <c r="G187" s="20">
        <f t="shared" si="10"/>
        <v>0</v>
      </c>
      <c r="H187" s="20">
        <f t="shared" si="11"/>
        <v>0</v>
      </c>
      <c r="I187" s="20">
        <f>Данные!AT178</f>
        <v>0</v>
      </c>
      <c r="J187" s="20">
        <f>Данные!AU178</f>
        <v>0</v>
      </c>
      <c r="K187" s="20">
        <f>Данные!AV178</f>
        <v>0</v>
      </c>
      <c r="L187" s="88" t="str">
        <f>IF(Данные!BD178="","",Данные!BD178)</f>
        <v/>
      </c>
    </row>
    <row r="188" spans="1:12" x14ac:dyDescent="0.4">
      <c r="A188" s="20">
        <f>Данные!W179</f>
        <v>1710</v>
      </c>
      <c r="B188" s="20">
        <f>Данные!X179</f>
        <v>49.08</v>
      </c>
      <c r="C188" s="20">
        <f>Данные!Y179</f>
        <v>195.04</v>
      </c>
      <c r="D188" s="20">
        <f t="shared" si="9"/>
        <v>180.536</v>
      </c>
      <c r="E188" s="20">
        <f>Данные!B179</f>
        <v>49.08</v>
      </c>
      <c r="F188" s="20">
        <f>Данные!C179</f>
        <v>195.04</v>
      </c>
      <c r="G188" s="20">
        <f t="shared" si="10"/>
        <v>0</v>
      </c>
      <c r="H188" s="20">
        <f t="shared" si="11"/>
        <v>0</v>
      </c>
      <c r="I188" s="20">
        <f>Данные!AT179</f>
        <v>0</v>
      </c>
      <c r="J188" s="20">
        <f>Данные!AU179</f>
        <v>0</v>
      </c>
      <c r="K188" s="20">
        <f>Данные!AV179</f>
        <v>0</v>
      </c>
      <c r="L188" s="88" t="str">
        <f>IF(Данные!BD179="","",Данные!BD179)</f>
        <v/>
      </c>
    </row>
    <row r="189" spans="1:12" x14ac:dyDescent="0.4">
      <c r="A189" s="20">
        <f>Данные!W180</f>
        <v>1720</v>
      </c>
      <c r="B189" s="20">
        <f>Данные!X180</f>
        <v>49.69</v>
      </c>
      <c r="C189" s="20">
        <f>Данные!Y180</f>
        <v>194.81</v>
      </c>
      <c r="D189" s="20">
        <f t="shared" si="9"/>
        <v>180.30600000000001</v>
      </c>
      <c r="E189" s="20">
        <f>Данные!B180</f>
        <v>49.69</v>
      </c>
      <c r="F189" s="20">
        <f>Данные!C180</f>
        <v>194.81</v>
      </c>
      <c r="G189" s="20">
        <f t="shared" si="10"/>
        <v>0</v>
      </c>
      <c r="H189" s="20">
        <f t="shared" si="11"/>
        <v>0</v>
      </c>
      <c r="I189" s="20">
        <f>Данные!AT180</f>
        <v>0</v>
      </c>
      <c r="J189" s="20">
        <f>Данные!AU180</f>
        <v>0</v>
      </c>
      <c r="K189" s="20">
        <f>Данные!AV180</f>
        <v>0</v>
      </c>
      <c r="L189" s="88" t="str">
        <f>IF(Данные!BD180="","",Данные!BD180)</f>
        <v/>
      </c>
    </row>
    <row r="190" spans="1:12" x14ac:dyDescent="0.4">
      <c r="A190" s="20">
        <f>Данные!W181</f>
        <v>1730</v>
      </c>
      <c r="B190" s="20">
        <f>Данные!X181</f>
        <v>50.08</v>
      </c>
      <c r="C190" s="20">
        <f>Данные!Y181</f>
        <v>194.9</v>
      </c>
      <c r="D190" s="20">
        <f t="shared" si="9"/>
        <v>180.39600000000002</v>
      </c>
      <c r="E190" s="20">
        <f>Данные!B181</f>
        <v>50.08</v>
      </c>
      <c r="F190" s="20">
        <f>Данные!C181</f>
        <v>194.9</v>
      </c>
      <c r="G190" s="20">
        <f t="shared" si="10"/>
        <v>0</v>
      </c>
      <c r="H190" s="20">
        <f t="shared" si="11"/>
        <v>0</v>
      </c>
      <c r="I190" s="20">
        <f>Данные!AT181</f>
        <v>0</v>
      </c>
      <c r="J190" s="20">
        <f>Данные!AU181</f>
        <v>0</v>
      </c>
      <c r="K190" s="20">
        <f>Данные!AV181</f>
        <v>0</v>
      </c>
      <c r="L190" s="88" t="str">
        <f>IF(Данные!BD181="","",Данные!BD181)</f>
        <v/>
      </c>
    </row>
    <row r="191" spans="1:12" x14ac:dyDescent="0.4">
      <c r="A191" s="20">
        <f>Данные!W182</f>
        <v>1740</v>
      </c>
      <c r="B191" s="20">
        <f>Данные!X182</f>
        <v>49.77</v>
      </c>
      <c r="C191" s="20">
        <f>Данные!Y182</f>
        <v>194.98</v>
      </c>
      <c r="D191" s="20">
        <f t="shared" ref="D191:D254" si="12">IF(C191-$P$4&gt;=0,C191-$P$4,C191-$P$4+360)</f>
        <v>180.476</v>
      </c>
      <c r="E191" s="20">
        <f>Данные!B182</f>
        <v>49.77</v>
      </c>
      <c r="F191" s="20">
        <f>Данные!C182</f>
        <v>194.98</v>
      </c>
      <c r="G191" s="20">
        <f t="shared" ref="G191:G254" si="13">B191-E191</f>
        <v>0</v>
      </c>
      <c r="H191" s="20">
        <f t="shared" ref="H191:H254" si="14">C191-F191</f>
        <v>0</v>
      </c>
      <c r="I191" s="20">
        <f>Данные!AT182</f>
        <v>0</v>
      </c>
      <c r="J191" s="20">
        <f>Данные!AU182</f>
        <v>0</v>
      </c>
      <c r="K191" s="20">
        <f>Данные!AV182</f>
        <v>0</v>
      </c>
      <c r="L191" s="88" t="str">
        <f>IF(Данные!BD182="","",Данные!BD182)</f>
        <v/>
      </c>
    </row>
    <row r="192" spans="1:12" x14ac:dyDescent="0.4">
      <c r="A192" s="20">
        <f>Данные!W183</f>
        <v>1750</v>
      </c>
      <c r="B192" s="20">
        <f>Данные!X183</f>
        <v>49.82</v>
      </c>
      <c r="C192" s="20">
        <f>Данные!Y183</f>
        <v>195.05</v>
      </c>
      <c r="D192" s="20">
        <f t="shared" si="12"/>
        <v>180.54600000000002</v>
      </c>
      <c r="E192" s="20">
        <f>Данные!B183</f>
        <v>49.82</v>
      </c>
      <c r="F192" s="20">
        <f>Данные!C183</f>
        <v>195.05</v>
      </c>
      <c r="G192" s="20">
        <f t="shared" si="13"/>
        <v>0</v>
      </c>
      <c r="H192" s="20">
        <f t="shared" si="14"/>
        <v>0</v>
      </c>
      <c r="I192" s="20">
        <f>Данные!AT183</f>
        <v>0</v>
      </c>
      <c r="J192" s="20">
        <f>Данные!AU183</f>
        <v>0</v>
      </c>
      <c r="K192" s="20">
        <f>Данные!AV183</f>
        <v>0</v>
      </c>
      <c r="L192" s="88" t="str">
        <f>IF(Данные!BD183="","",Данные!BD183)</f>
        <v/>
      </c>
    </row>
    <row r="193" spans="1:12" x14ac:dyDescent="0.4">
      <c r="A193" s="20">
        <f>Данные!W184</f>
        <v>1760</v>
      </c>
      <c r="B193" s="20">
        <f>Данные!X184</f>
        <v>49.19</v>
      </c>
      <c r="C193" s="20">
        <f>Данные!Y184</f>
        <v>195.4</v>
      </c>
      <c r="D193" s="20">
        <f t="shared" si="12"/>
        <v>180.89600000000002</v>
      </c>
      <c r="E193" s="20">
        <f>Данные!B184</f>
        <v>49.19</v>
      </c>
      <c r="F193" s="20">
        <f>Данные!C184</f>
        <v>195.4</v>
      </c>
      <c r="G193" s="20">
        <f t="shared" si="13"/>
        <v>0</v>
      </c>
      <c r="H193" s="20">
        <f t="shared" si="14"/>
        <v>0</v>
      </c>
      <c r="I193" s="20">
        <f>Данные!AT184</f>
        <v>0</v>
      </c>
      <c r="J193" s="20">
        <f>Данные!AU184</f>
        <v>0</v>
      </c>
      <c r="K193" s="20">
        <f>Данные!AV184</f>
        <v>0</v>
      </c>
      <c r="L193" s="88" t="str">
        <f>IF(Данные!BD184="","",Данные!BD184)</f>
        <v/>
      </c>
    </row>
    <row r="194" spans="1:12" x14ac:dyDescent="0.4">
      <c r="A194" s="20">
        <f>Данные!W185</f>
        <v>1770</v>
      </c>
      <c r="B194" s="20">
        <f>Данные!X185</f>
        <v>48.46</v>
      </c>
      <c r="C194" s="20">
        <f>Данные!Y185</f>
        <v>195.33</v>
      </c>
      <c r="D194" s="20">
        <f t="shared" si="12"/>
        <v>180.82600000000002</v>
      </c>
      <c r="E194" s="20">
        <f>Данные!B185</f>
        <v>48.46</v>
      </c>
      <c r="F194" s="20">
        <f>Данные!C185</f>
        <v>195.33</v>
      </c>
      <c r="G194" s="20">
        <f t="shared" si="13"/>
        <v>0</v>
      </c>
      <c r="H194" s="20">
        <f t="shared" si="14"/>
        <v>0</v>
      </c>
      <c r="I194" s="20">
        <f>Данные!AT185</f>
        <v>0</v>
      </c>
      <c r="J194" s="20">
        <f>Данные!AU185</f>
        <v>0</v>
      </c>
      <c r="K194" s="20">
        <f>Данные!AV185</f>
        <v>0</v>
      </c>
      <c r="L194" s="88" t="str">
        <f>IF(Данные!BD185="","",Данные!BD185)</f>
        <v/>
      </c>
    </row>
    <row r="195" spans="1:12" x14ac:dyDescent="0.4">
      <c r="A195" s="20">
        <f>Данные!W186</f>
        <v>1780</v>
      </c>
      <c r="B195" s="20">
        <f>Данные!X186</f>
        <v>48.43</v>
      </c>
      <c r="C195" s="20">
        <f>Данные!Y186</f>
        <v>195.34</v>
      </c>
      <c r="D195" s="20">
        <f t="shared" si="12"/>
        <v>180.83600000000001</v>
      </c>
      <c r="E195" s="20">
        <f>Данные!B186</f>
        <v>48.43</v>
      </c>
      <c r="F195" s="20">
        <f>Данные!C186</f>
        <v>195.34</v>
      </c>
      <c r="G195" s="20">
        <f t="shared" si="13"/>
        <v>0</v>
      </c>
      <c r="H195" s="20">
        <f t="shared" si="14"/>
        <v>0</v>
      </c>
      <c r="I195" s="20">
        <f>Данные!AT186</f>
        <v>0</v>
      </c>
      <c r="J195" s="20">
        <f>Данные!AU186</f>
        <v>0</v>
      </c>
      <c r="K195" s="20">
        <f>Данные!AV186</f>
        <v>0</v>
      </c>
      <c r="L195" s="88" t="str">
        <f>IF(Данные!BD186="","",Данные!BD186)</f>
        <v/>
      </c>
    </row>
    <row r="196" spans="1:12" x14ac:dyDescent="0.4">
      <c r="A196" s="20">
        <f>Данные!W187</f>
        <v>1790</v>
      </c>
      <c r="B196" s="20">
        <f>Данные!X187</f>
        <v>47.62</v>
      </c>
      <c r="C196" s="20">
        <f>Данные!Y187</f>
        <v>195.47</v>
      </c>
      <c r="D196" s="20">
        <f t="shared" si="12"/>
        <v>180.96600000000001</v>
      </c>
      <c r="E196" s="20">
        <f>Данные!B187</f>
        <v>47.62</v>
      </c>
      <c r="F196" s="20">
        <f>Данные!C187</f>
        <v>195.47</v>
      </c>
      <c r="G196" s="20">
        <f t="shared" si="13"/>
        <v>0</v>
      </c>
      <c r="H196" s="20">
        <f t="shared" si="14"/>
        <v>0</v>
      </c>
      <c r="I196" s="20">
        <f>Данные!AT187</f>
        <v>0</v>
      </c>
      <c r="J196" s="20">
        <f>Данные!AU187</f>
        <v>0</v>
      </c>
      <c r="K196" s="20">
        <f>Данные!AV187</f>
        <v>0</v>
      </c>
      <c r="L196" s="88" t="str">
        <f>IF(Данные!BD187="","",Данные!BD187)</f>
        <v/>
      </c>
    </row>
    <row r="197" spans="1:12" x14ac:dyDescent="0.4">
      <c r="A197" s="20">
        <f>Данные!W188</f>
        <v>1800</v>
      </c>
      <c r="B197" s="20">
        <f>Данные!X188</f>
        <v>46.92</v>
      </c>
      <c r="C197" s="20">
        <f>Данные!Y188</f>
        <v>196.34</v>
      </c>
      <c r="D197" s="20">
        <f t="shared" si="12"/>
        <v>181.83600000000001</v>
      </c>
      <c r="E197" s="20">
        <f>Данные!B188</f>
        <v>46.92</v>
      </c>
      <c r="F197" s="20">
        <f>Данные!C188</f>
        <v>196.34</v>
      </c>
      <c r="G197" s="20">
        <f t="shared" si="13"/>
        <v>0</v>
      </c>
      <c r="H197" s="20">
        <f t="shared" si="14"/>
        <v>0</v>
      </c>
      <c r="I197" s="20">
        <f>Данные!AT188</f>
        <v>0</v>
      </c>
      <c r="J197" s="20">
        <f>Данные!AU188</f>
        <v>0</v>
      </c>
      <c r="K197" s="20">
        <f>Данные!AV188</f>
        <v>0</v>
      </c>
      <c r="L197" s="88" t="str">
        <f>IF(Данные!BD188="","",Данные!BD188)</f>
        <v/>
      </c>
    </row>
    <row r="198" spans="1:12" x14ac:dyDescent="0.4">
      <c r="A198" s="20">
        <f>Данные!W189</f>
        <v>1810</v>
      </c>
      <c r="B198" s="20">
        <f>Данные!X189</f>
        <v>46.69</v>
      </c>
      <c r="C198" s="20">
        <f>Данные!Y189</f>
        <v>196.23</v>
      </c>
      <c r="D198" s="20">
        <f t="shared" si="12"/>
        <v>181.726</v>
      </c>
      <c r="E198" s="20">
        <f>Данные!B189</f>
        <v>46.69</v>
      </c>
      <c r="F198" s="20">
        <f>Данные!C189</f>
        <v>196.23</v>
      </c>
      <c r="G198" s="20">
        <f t="shared" si="13"/>
        <v>0</v>
      </c>
      <c r="H198" s="20">
        <f t="shared" si="14"/>
        <v>0</v>
      </c>
      <c r="I198" s="20">
        <f>Данные!AT189</f>
        <v>0</v>
      </c>
      <c r="J198" s="20">
        <f>Данные!AU189</f>
        <v>0</v>
      </c>
      <c r="K198" s="20">
        <f>Данные!AV189</f>
        <v>0</v>
      </c>
      <c r="L198" s="88" t="str">
        <f>IF(Данные!BD189="","",Данные!BD189)</f>
        <v/>
      </c>
    </row>
    <row r="199" spans="1:12" x14ac:dyDescent="0.4">
      <c r="A199" s="20">
        <f>Данные!W190</f>
        <v>1820</v>
      </c>
      <c r="B199" s="20">
        <f>Данные!X190</f>
        <v>46.81</v>
      </c>
      <c r="C199" s="20">
        <f>Данные!Y190</f>
        <v>196.23</v>
      </c>
      <c r="D199" s="20">
        <f t="shared" si="12"/>
        <v>181.726</v>
      </c>
      <c r="E199" s="20">
        <f>Данные!B190</f>
        <v>46.81</v>
      </c>
      <c r="F199" s="20">
        <f>Данные!C190</f>
        <v>196.23</v>
      </c>
      <c r="G199" s="20">
        <f t="shared" si="13"/>
        <v>0</v>
      </c>
      <c r="H199" s="20">
        <f t="shared" si="14"/>
        <v>0</v>
      </c>
      <c r="I199" s="20">
        <f>Данные!AT190</f>
        <v>0</v>
      </c>
      <c r="J199" s="20">
        <f>Данные!AU190</f>
        <v>0</v>
      </c>
      <c r="K199" s="20">
        <f>Данные!AV190</f>
        <v>0</v>
      </c>
      <c r="L199" s="88" t="str">
        <f>IF(Данные!BD190="","",Данные!BD190)</f>
        <v/>
      </c>
    </row>
    <row r="200" spans="1:12" x14ac:dyDescent="0.4">
      <c r="A200" s="20">
        <f>Данные!W191</f>
        <v>1830</v>
      </c>
      <c r="B200" s="20">
        <f>Данные!X191</f>
        <v>47.02</v>
      </c>
      <c r="C200" s="20">
        <f>Данные!Y191</f>
        <v>196.06</v>
      </c>
      <c r="D200" s="20">
        <f t="shared" si="12"/>
        <v>181.55600000000001</v>
      </c>
      <c r="E200" s="20">
        <f>Данные!B191</f>
        <v>47.02</v>
      </c>
      <c r="F200" s="20">
        <f>Данные!C191</f>
        <v>196.06</v>
      </c>
      <c r="G200" s="20">
        <f t="shared" si="13"/>
        <v>0</v>
      </c>
      <c r="H200" s="20">
        <f t="shared" si="14"/>
        <v>0</v>
      </c>
      <c r="I200" s="20">
        <f>Данные!AT191</f>
        <v>0</v>
      </c>
      <c r="J200" s="20">
        <f>Данные!AU191</f>
        <v>0</v>
      </c>
      <c r="K200" s="20">
        <f>Данные!AV191</f>
        <v>0</v>
      </c>
      <c r="L200" s="88" t="str">
        <f>IF(Данные!BD191="","",Данные!BD191)</f>
        <v/>
      </c>
    </row>
    <row r="201" spans="1:12" x14ac:dyDescent="0.4">
      <c r="A201" s="20">
        <f>Данные!W192</f>
        <v>1840</v>
      </c>
      <c r="B201" s="20">
        <f>Данные!X192</f>
        <v>47</v>
      </c>
      <c r="C201" s="20">
        <f>Данные!Y192</f>
        <v>195.77</v>
      </c>
      <c r="D201" s="20">
        <f t="shared" si="12"/>
        <v>181.26600000000002</v>
      </c>
      <c r="E201" s="20">
        <f>Данные!B192</f>
        <v>47</v>
      </c>
      <c r="F201" s="20">
        <f>Данные!C192</f>
        <v>195.77</v>
      </c>
      <c r="G201" s="20">
        <f t="shared" si="13"/>
        <v>0</v>
      </c>
      <c r="H201" s="20">
        <f t="shared" si="14"/>
        <v>0</v>
      </c>
      <c r="I201" s="20">
        <f>Данные!AT192</f>
        <v>0</v>
      </c>
      <c r="J201" s="20">
        <f>Данные!AU192</f>
        <v>0</v>
      </c>
      <c r="K201" s="20">
        <f>Данные!AV192</f>
        <v>0</v>
      </c>
      <c r="L201" s="88" t="str">
        <f>IF(Данные!BD192="","",Данные!BD192)</f>
        <v/>
      </c>
    </row>
    <row r="202" spans="1:12" x14ac:dyDescent="0.4">
      <c r="A202" s="20">
        <f>Данные!W193</f>
        <v>1850</v>
      </c>
      <c r="B202" s="20">
        <f>Данные!X193</f>
        <v>47.28</v>
      </c>
      <c r="C202" s="20">
        <f>Данные!Y193</f>
        <v>195.68</v>
      </c>
      <c r="D202" s="20">
        <f t="shared" si="12"/>
        <v>181.17600000000002</v>
      </c>
      <c r="E202" s="20">
        <f>Данные!B193</f>
        <v>47.28</v>
      </c>
      <c r="F202" s="20">
        <f>Данные!C193</f>
        <v>195.68</v>
      </c>
      <c r="G202" s="20">
        <f t="shared" si="13"/>
        <v>0</v>
      </c>
      <c r="H202" s="20">
        <f t="shared" si="14"/>
        <v>0</v>
      </c>
      <c r="I202" s="20">
        <f>Данные!AT193</f>
        <v>0</v>
      </c>
      <c r="J202" s="20">
        <f>Данные!AU193</f>
        <v>0</v>
      </c>
      <c r="K202" s="20">
        <f>Данные!AV193</f>
        <v>0</v>
      </c>
      <c r="L202" s="88" t="str">
        <f>IF(Данные!BD193="","",Данные!BD193)</f>
        <v/>
      </c>
    </row>
    <row r="203" spans="1:12" x14ac:dyDescent="0.4">
      <c r="A203" s="20">
        <f>Данные!W194</f>
        <v>1860</v>
      </c>
      <c r="B203" s="20">
        <f>Данные!X194</f>
        <v>47.4</v>
      </c>
      <c r="C203" s="20">
        <f>Данные!Y194</f>
        <v>195.47</v>
      </c>
      <c r="D203" s="20">
        <f t="shared" si="12"/>
        <v>180.96600000000001</v>
      </c>
      <c r="E203" s="20">
        <f>Данные!B194</f>
        <v>47.4</v>
      </c>
      <c r="F203" s="20">
        <f>Данные!C194</f>
        <v>195.47</v>
      </c>
      <c r="G203" s="20">
        <f t="shared" si="13"/>
        <v>0</v>
      </c>
      <c r="H203" s="20">
        <f t="shared" si="14"/>
        <v>0</v>
      </c>
      <c r="I203" s="20">
        <f>Данные!AT194</f>
        <v>0</v>
      </c>
      <c r="J203" s="20">
        <f>Данные!AU194</f>
        <v>0</v>
      </c>
      <c r="K203" s="20">
        <f>Данные!AV194</f>
        <v>0</v>
      </c>
      <c r="L203" s="88" t="str">
        <f>IF(Данные!BD194="","",Данные!BD194)</f>
        <v/>
      </c>
    </row>
    <row r="204" spans="1:12" x14ac:dyDescent="0.4">
      <c r="A204" s="20">
        <f>Данные!W195</f>
        <v>1870</v>
      </c>
      <c r="B204" s="20">
        <f>Данные!X195</f>
        <v>47.68</v>
      </c>
      <c r="C204" s="20">
        <f>Данные!Y195</f>
        <v>195.34</v>
      </c>
      <c r="D204" s="20">
        <f t="shared" si="12"/>
        <v>180.83600000000001</v>
      </c>
      <c r="E204" s="20">
        <f>Данные!B195</f>
        <v>47.68</v>
      </c>
      <c r="F204" s="20">
        <f>Данные!C195</f>
        <v>195.34</v>
      </c>
      <c r="G204" s="20">
        <f t="shared" si="13"/>
        <v>0</v>
      </c>
      <c r="H204" s="20">
        <f t="shared" si="14"/>
        <v>0</v>
      </c>
      <c r="I204" s="20">
        <f>Данные!AT195</f>
        <v>0</v>
      </c>
      <c r="J204" s="20">
        <f>Данные!AU195</f>
        <v>0</v>
      </c>
      <c r="K204" s="20">
        <f>Данные!AV195</f>
        <v>0</v>
      </c>
      <c r="L204" s="88" t="str">
        <f>IF(Данные!BD195="","",Данные!BD195)</f>
        <v/>
      </c>
    </row>
    <row r="205" spans="1:12" x14ac:dyDescent="0.4">
      <c r="A205" s="20">
        <f>Данные!W196</f>
        <v>1880</v>
      </c>
      <c r="B205" s="20">
        <f>Данные!X196</f>
        <v>47.79</v>
      </c>
      <c r="C205" s="20">
        <f>Данные!Y196</f>
        <v>195.3</v>
      </c>
      <c r="D205" s="20">
        <f t="shared" si="12"/>
        <v>180.79600000000002</v>
      </c>
      <c r="E205" s="20">
        <f>Данные!B196</f>
        <v>47.79</v>
      </c>
      <c r="F205" s="20">
        <f>Данные!C196</f>
        <v>195.3</v>
      </c>
      <c r="G205" s="20">
        <f t="shared" si="13"/>
        <v>0</v>
      </c>
      <c r="H205" s="20">
        <f t="shared" si="14"/>
        <v>0</v>
      </c>
      <c r="I205" s="20">
        <f>Данные!AT196</f>
        <v>0</v>
      </c>
      <c r="J205" s="20">
        <f>Данные!AU196</f>
        <v>0</v>
      </c>
      <c r="K205" s="20">
        <f>Данные!AV196</f>
        <v>0</v>
      </c>
      <c r="L205" s="88" t="str">
        <f>IF(Данные!BD196="","",Данные!BD196)</f>
        <v/>
      </c>
    </row>
    <row r="206" spans="1:12" x14ac:dyDescent="0.4">
      <c r="A206" s="20">
        <f>Данные!W197</f>
        <v>1890</v>
      </c>
      <c r="B206" s="20">
        <f>Данные!X197</f>
        <v>47.97</v>
      </c>
      <c r="C206" s="20">
        <f>Данные!Y197</f>
        <v>195.16</v>
      </c>
      <c r="D206" s="20">
        <f t="shared" si="12"/>
        <v>180.65600000000001</v>
      </c>
      <c r="E206" s="20">
        <f>Данные!B197</f>
        <v>47.97</v>
      </c>
      <c r="F206" s="20">
        <f>Данные!C197</f>
        <v>195.16</v>
      </c>
      <c r="G206" s="20">
        <f t="shared" si="13"/>
        <v>0</v>
      </c>
      <c r="H206" s="20">
        <f t="shared" si="14"/>
        <v>0</v>
      </c>
      <c r="I206" s="20">
        <f>Данные!AT197</f>
        <v>0</v>
      </c>
      <c r="J206" s="20">
        <f>Данные!AU197</f>
        <v>0</v>
      </c>
      <c r="K206" s="20">
        <f>Данные!AV197</f>
        <v>0</v>
      </c>
      <c r="L206" s="88" t="str">
        <f>IF(Данные!BD197="","",Данные!BD197)</f>
        <v/>
      </c>
    </row>
    <row r="207" spans="1:12" x14ac:dyDescent="0.4">
      <c r="A207" s="20">
        <f>Данные!W198</f>
        <v>1900</v>
      </c>
      <c r="B207" s="20">
        <f>Данные!X198</f>
        <v>47.93</v>
      </c>
      <c r="C207" s="20">
        <f>Данные!Y198</f>
        <v>195.19</v>
      </c>
      <c r="D207" s="20">
        <f t="shared" si="12"/>
        <v>180.68600000000001</v>
      </c>
      <c r="E207" s="20">
        <f>Данные!B198</f>
        <v>47.93</v>
      </c>
      <c r="F207" s="20">
        <f>Данные!C198</f>
        <v>195.19</v>
      </c>
      <c r="G207" s="20">
        <f t="shared" si="13"/>
        <v>0</v>
      </c>
      <c r="H207" s="20">
        <f t="shared" si="14"/>
        <v>0</v>
      </c>
      <c r="I207" s="20">
        <f>Данные!AT198</f>
        <v>0</v>
      </c>
      <c r="J207" s="20">
        <f>Данные!AU198</f>
        <v>0</v>
      </c>
      <c r="K207" s="20">
        <f>Данные!AV198</f>
        <v>0</v>
      </c>
      <c r="L207" s="88" t="str">
        <f>IF(Данные!BD198="","",Данные!BD198)</f>
        <v/>
      </c>
    </row>
    <row r="208" spans="1:12" x14ac:dyDescent="0.4">
      <c r="A208" s="20">
        <f>Данные!W199</f>
        <v>1910</v>
      </c>
      <c r="B208" s="20">
        <f>Данные!X199</f>
        <v>47.5</v>
      </c>
      <c r="C208" s="20">
        <f>Данные!Y199</f>
        <v>195.54</v>
      </c>
      <c r="D208" s="20">
        <f t="shared" si="12"/>
        <v>181.036</v>
      </c>
      <c r="E208" s="20">
        <f>Данные!B199</f>
        <v>47.5</v>
      </c>
      <c r="F208" s="20">
        <f>Данные!C199</f>
        <v>195.54</v>
      </c>
      <c r="G208" s="20">
        <f t="shared" si="13"/>
        <v>0</v>
      </c>
      <c r="H208" s="20">
        <f t="shared" si="14"/>
        <v>0</v>
      </c>
      <c r="I208" s="20">
        <f>Данные!AT199</f>
        <v>0</v>
      </c>
      <c r="J208" s="20">
        <f>Данные!AU199</f>
        <v>0</v>
      </c>
      <c r="K208" s="20">
        <f>Данные!AV199</f>
        <v>0</v>
      </c>
      <c r="L208" s="88" t="str">
        <f>IF(Данные!BD199="","",Данные!BD199)</f>
        <v/>
      </c>
    </row>
    <row r="209" spans="1:12" x14ac:dyDescent="0.4">
      <c r="A209" s="20">
        <f>Данные!W200</f>
        <v>1920</v>
      </c>
      <c r="B209" s="20">
        <f>Данные!X200</f>
        <v>47.41</v>
      </c>
      <c r="C209" s="20">
        <f>Данные!Y200</f>
        <v>195.79</v>
      </c>
      <c r="D209" s="20">
        <f t="shared" si="12"/>
        <v>181.286</v>
      </c>
      <c r="E209" s="20">
        <f>Данные!B200</f>
        <v>47.41</v>
      </c>
      <c r="F209" s="20">
        <f>Данные!C200</f>
        <v>195.79</v>
      </c>
      <c r="G209" s="20">
        <f t="shared" si="13"/>
        <v>0</v>
      </c>
      <c r="H209" s="20">
        <f t="shared" si="14"/>
        <v>0</v>
      </c>
      <c r="I209" s="20">
        <f>Данные!AT200</f>
        <v>0</v>
      </c>
      <c r="J209" s="20">
        <f>Данные!AU200</f>
        <v>0</v>
      </c>
      <c r="K209" s="20">
        <f>Данные!AV200</f>
        <v>0</v>
      </c>
      <c r="L209" s="88" t="str">
        <f>IF(Данные!BD200="","",Данные!BD200)</f>
        <v/>
      </c>
    </row>
    <row r="210" spans="1:12" x14ac:dyDescent="0.4">
      <c r="A210" s="20">
        <f>Данные!W201</f>
        <v>1930</v>
      </c>
      <c r="B210" s="20">
        <f>Данные!X201</f>
        <v>46.94</v>
      </c>
      <c r="C210" s="20">
        <f>Данные!Y201</f>
        <v>195.44</v>
      </c>
      <c r="D210" s="20">
        <f t="shared" si="12"/>
        <v>180.93600000000001</v>
      </c>
      <c r="E210" s="20">
        <f>Данные!B201</f>
        <v>46.94</v>
      </c>
      <c r="F210" s="20">
        <f>Данные!C201</f>
        <v>195.44</v>
      </c>
      <c r="G210" s="20">
        <f t="shared" si="13"/>
        <v>0</v>
      </c>
      <c r="H210" s="20">
        <f t="shared" si="14"/>
        <v>0</v>
      </c>
      <c r="I210" s="20">
        <f>Данные!AT201</f>
        <v>0</v>
      </c>
      <c r="J210" s="20">
        <f>Данные!AU201</f>
        <v>0</v>
      </c>
      <c r="K210" s="20">
        <f>Данные!AV201</f>
        <v>0</v>
      </c>
      <c r="L210" s="88" t="str">
        <f>IF(Данные!BD201="","",Данные!BD201)</f>
        <v/>
      </c>
    </row>
    <row r="211" spans="1:12" x14ac:dyDescent="0.4">
      <c r="A211" s="20">
        <f>Данные!W202</f>
        <v>1940</v>
      </c>
      <c r="B211" s="20">
        <f>Данные!X202</f>
        <v>46.74</v>
      </c>
      <c r="C211" s="20">
        <f>Данные!Y202</f>
        <v>195.42</v>
      </c>
      <c r="D211" s="20">
        <f t="shared" si="12"/>
        <v>180.916</v>
      </c>
      <c r="E211" s="20">
        <f>Данные!B202</f>
        <v>46.74</v>
      </c>
      <c r="F211" s="20">
        <f>Данные!C202</f>
        <v>195.42</v>
      </c>
      <c r="G211" s="20">
        <f t="shared" si="13"/>
        <v>0</v>
      </c>
      <c r="H211" s="20">
        <f t="shared" si="14"/>
        <v>0</v>
      </c>
      <c r="I211" s="20">
        <f>Данные!AT202</f>
        <v>0</v>
      </c>
      <c r="J211" s="20">
        <f>Данные!AU202</f>
        <v>0</v>
      </c>
      <c r="K211" s="20">
        <f>Данные!AV202</f>
        <v>0</v>
      </c>
      <c r="L211" s="88" t="str">
        <f>IF(Данные!BD202="","",Данные!BD202)</f>
        <v/>
      </c>
    </row>
    <row r="212" spans="1:12" x14ac:dyDescent="0.4">
      <c r="A212" s="20">
        <f>Данные!W203</f>
        <v>1950</v>
      </c>
      <c r="B212" s="20">
        <f>Данные!X203</f>
        <v>46.67</v>
      </c>
      <c r="C212" s="20">
        <f>Данные!Y203</f>
        <v>195.26</v>
      </c>
      <c r="D212" s="20">
        <f t="shared" si="12"/>
        <v>180.756</v>
      </c>
      <c r="E212" s="20">
        <f>Данные!B203</f>
        <v>46.67</v>
      </c>
      <c r="F212" s="20">
        <f>Данные!C203</f>
        <v>195.26</v>
      </c>
      <c r="G212" s="20">
        <f t="shared" si="13"/>
        <v>0</v>
      </c>
      <c r="H212" s="20">
        <f t="shared" si="14"/>
        <v>0</v>
      </c>
      <c r="I212" s="20">
        <f>Данные!AT203</f>
        <v>0</v>
      </c>
      <c r="J212" s="20">
        <f>Данные!AU203</f>
        <v>0</v>
      </c>
      <c r="K212" s="20">
        <f>Данные!AV203</f>
        <v>0</v>
      </c>
      <c r="L212" s="88" t="str">
        <f>IF(Данные!BD203="","",Данные!BD203)</f>
        <v/>
      </c>
    </row>
    <row r="213" spans="1:12" x14ac:dyDescent="0.4">
      <c r="A213" s="20">
        <f>Данные!W204</f>
        <v>1960</v>
      </c>
      <c r="B213" s="20">
        <f>Данные!X204</f>
        <v>46.88</v>
      </c>
      <c r="C213" s="20">
        <f>Данные!Y204</f>
        <v>195.18</v>
      </c>
      <c r="D213" s="20">
        <f t="shared" si="12"/>
        <v>180.67600000000002</v>
      </c>
      <c r="E213" s="20">
        <f>Данные!B204</f>
        <v>46.88</v>
      </c>
      <c r="F213" s="20">
        <f>Данные!C204</f>
        <v>195.18</v>
      </c>
      <c r="G213" s="20">
        <f t="shared" si="13"/>
        <v>0</v>
      </c>
      <c r="H213" s="20">
        <f t="shared" si="14"/>
        <v>0</v>
      </c>
      <c r="I213" s="20">
        <f>Данные!AT204</f>
        <v>0</v>
      </c>
      <c r="J213" s="20">
        <f>Данные!AU204</f>
        <v>0</v>
      </c>
      <c r="K213" s="20">
        <f>Данные!AV204</f>
        <v>0</v>
      </c>
      <c r="L213" s="88" t="str">
        <f>IF(Данные!BD204="","",Данные!BD204)</f>
        <v/>
      </c>
    </row>
    <row r="214" spans="1:12" x14ac:dyDescent="0.4">
      <c r="A214" s="20">
        <f>Данные!W205</f>
        <v>1970</v>
      </c>
      <c r="B214" s="20">
        <f>Данные!X205</f>
        <v>47.03</v>
      </c>
      <c r="C214" s="20">
        <f>Данные!Y205</f>
        <v>194.98</v>
      </c>
      <c r="D214" s="20">
        <f t="shared" si="12"/>
        <v>180.476</v>
      </c>
      <c r="E214" s="20">
        <f>Данные!B205</f>
        <v>47.03</v>
      </c>
      <c r="F214" s="20">
        <f>Данные!C205</f>
        <v>194.98</v>
      </c>
      <c r="G214" s="20">
        <f t="shared" si="13"/>
        <v>0</v>
      </c>
      <c r="H214" s="20">
        <f t="shared" si="14"/>
        <v>0</v>
      </c>
      <c r="I214" s="20">
        <f>Данные!AT205</f>
        <v>0</v>
      </c>
      <c r="J214" s="20">
        <f>Данные!AU205</f>
        <v>0</v>
      </c>
      <c r="K214" s="20">
        <f>Данные!AV205</f>
        <v>0</v>
      </c>
      <c r="L214" s="88" t="str">
        <f>IF(Данные!BD205="","",Данные!BD205)</f>
        <v/>
      </c>
    </row>
    <row r="215" spans="1:12" x14ac:dyDescent="0.4">
      <c r="A215" s="20">
        <f>Данные!W206</f>
        <v>1980</v>
      </c>
      <c r="B215" s="20">
        <f>Данные!X206</f>
        <v>47.08</v>
      </c>
      <c r="C215" s="20">
        <f>Данные!Y206</f>
        <v>194.91</v>
      </c>
      <c r="D215" s="20">
        <f t="shared" si="12"/>
        <v>180.40600000000001</v>
      </c>
      <c r="E215" s="20">
        <f>Данные!B206</f>
        <v>47.08</v>
      </c>
      <c r="F215" s="20">
        <f>Данные!C206</f>
        <v>194.91</v>
      </c>
      <c r="G215" s="20">
        <f t="shared" si="13"/>
        <v>0</v>
      </c>
      <c r="H215" s="20">
        <f t="shared" si="14"/>
        <v>0</v>
      </c>
      <c r="I215" s="20">
        <f>Данные!AT206</f>
        <v>0</v>
      </c>
      <c r="J215" s="20">
        <f>Данные!AU206</f>
        <v>0</v>
      </c>
      <c r="K215" s="20">
        <f>Данные!AV206</f>
        <v>0</v>
      </c>
      <c r="L215" s="88" t="str">
        <f>IF(Данные!BD206="","",Данные!BD206)</f>
        <v/>
      </c>
    </row>
    <row r="216" spans="1:12" x14ac:dyDescent="0.4">
      <c r="A216" s="20">
        <f>Данные!W207</f>
        <v>1990</v>
      </c>
      <c r="B216" s="20">
        <f>Данные!X207</f>
        <v>47.3</v>
      </c>
      <c r="C216" s="20">
        <f>Данные!Y207</f>
        <v>194.73</v>
      </c>
      <c r="D216" s="20">
        <f t="shared" si="12"/>
        <v>180.226</v>
      </c>
      <c r="E216" s="20">
        <f>Данные!B207</f>
        <v>47.3</v>
      </c>
      <c r="F216" s="20">
        <f>Данные!C207</f>
        <v>194.73</v>
      </c>
      <c r="G216" s="20">
        <f t="shared" si="13"/>
        <v>0</v>
      </c>
      <c r="H216" s="20">
        <f t="shared" si="14"/>
        <v>0</v>
      </c>
      <c r="I216" s="20">
        <f>Данные!AT207</f>
        <v>0</v>
      </c>
      <c r="J216" s="20">
        <f>Данные!AU207</f>
        <v>0</v>
      </c>
      <c r="K216" s="20">
        <f>Данные!AV207</f>
        <v>0</v>
      </c>
      <c r="L216" s="88" t="str">
        <f>IF(Данные!BD207="","",Данные!BD207)</f>
        <v/>
      </c>
    </row>
    <row r="217" spans="1:12" x14ac:dyDescent="0.4">
      <c r="A217" s="20">
        <f>Данные!W208</f>
        <v>2000</v>
      </c>
      <c r="B217" s="20">
        <f>Данные!X208</f>
        <v>47.66</v>
      </c>
      <c r="C217" s="20">
        <f>Данные!Y208</f>
        <v>194.57</v>
      </c>
      <c r="D217" s="20">
        <f t="shared" si="12"/>
        <v>180.066</v>
      </c>
      <c r="E217" s="20">
        <f>Данные!B208</f>
        <v>47.66</v>
      </c>
      <c r="F217" s="20">
        <f>Данные!C208</f>
        <v>194.57</v>
      </c>
      <c r="G217" s="20">
        <f t="shared" si="13"/>
        <v>0</v>
      </c>
      <c r="H217" s="20">
        <f t="shared" si="14"/>
        <v>0</v>
      </c>
      <c r="I217" s="20">
        <f>Данные!AT208</f>
        <v>0</v>
      </c>
      <c r="J217" s="20">
        <f>Данные!AU208</f>
        <v>0</v>
      </c>
      <c r="K217" s="20">
        <f>Данные!AV208</f>
        <v>0</v>
      </c>
      <c r="L217" s="88" t="str">
        <f>IF(Данные!BD208="","",Данные!BD208)</f>
        <v/>
      </c>
    </row>
    <row r="218" spans="1:12" x14ac:dyDescent="0.4">
      <c r="A218" s="20">
        <f>Данные!W209</f>
        <v>2010</v>
      </c>
      <c r="B218" s="20">
        <f>Данные!X209</f>
        <v>47.48</v>
      </c>
      <c r="C218" s="20">
        <f>Данные!Y209</f>
        <v>194.46</v>
      </c>
      <c r="D218" s="20">
        <f t="shared" si="12"/>
        <v>179.95600000000002</v>
      </c>
      <c r="E218" s="20">
        <f>Данные!B209</f>
        <v>47.48</v>
      </c>
      <c r="F218" s="20">
        <f>Данные!C209</f>
        <v>194.46</v>
      </c>
      <c r="G218" s="20">
        <f t="shared" si="13"/>
        <v>0</v>
      </c>
      <c r="H218" s="20">
        <f t="shared" si="14"/>
        <v>0</v>
      </c>
      <c r="I218" s="20">
        <f>Данные!AT209</f>
        <v>0</v>
      </c>
      <c r="J218" s="20">
        <f>Данные!AU209</f>
        <v>0</v>
      </c>
      <c r="K218" s="20">
        <f>Данные!AV209</f>
        <v>0</v>
      </c>
      <c r="L218" s="88" t="str">
        <f>IF(Данные!BD209="","",Данные!BD209)</f>
        <v/>
      </c>
    </row>
    <row r="219" spans="1:12" x14ac:dyDescent="0.4">
      <c r="A219" s="20">
        <f>Данные!W210</f>
        <v>2020</v>
      </c>
      <c r="B219" s="20">
        <f>Данные!X210</f>
        <v>47.42</v>
      </c>
      <c r="C219" s="20">
        <f>Данные!Y210</f>
        <v>194.36</v>
      </c>
      <c r="D219" s="20">
        <f t="shared" si="12"/>
        <v>179.85600000000002</v>
      </c>
      <c r="E219" s="20">
        <f>Данные!B210</f>
        <v>47.42</v>
      </c>
      <c r="F219" s="20">
        <f>Данные!C210</f>
        <v>194.36</v>
      </c>
      <c r="G219" s="20">
        <f t="shared" si="13"/>
        <v>0</v>
      </c>
      <c r="H219" s="20">
        <f t="shared" si="14"/>
        <v>0</v>
      </c>
      <c r="I219" s="20">
        <f>Данные!AT210</f>
        <v>0</v>
      </c>
      <c r="J219" s="20">
        <f>Данные!AU210</f>
        <v>0</v>
      </c>
      <c r="K219" s="20">
        <f>Данные!AV210</f>
        <v>0</v>
      </c>
      <c r="L219" s="88" t="str">
        <f>IF(Данные!BD210="","",Данные!BD210)</f>
        <v/>
      </c>
    </row>
    <row r="220" spans="1:12" x14ac:dyDescent="0.4">
      <c r="A220" s="20">
        <f>Данные!W211</f>
        <v>2030</v>
      </c>
      <c r="B220" s="20">
        <f>Данные!X211</f>
        <v>47.24</v>
      </c>
      <c r="C220" s="20">
        <f>Данные!Y211</f>
        <v>194.17</v>
      </c>
      <c r="D220" s="20">
        <f t="shared" si="12"/>
        <v>179.666</v>
      </c>
      <c r="E220" s="20">
        <f>Данные!B211</f>
        <v>47.24</v>
      </c>
      <c r="F220" s="20">
        <f>Данные!C211</f>
        <v>194.17</v>
      </c>
      <c r="G220" s="20">
        <f t="shared" si="13"/>
        <v>0</v>
      </c>
      <c r="H220" s="20">
        <f t="shared" si="14"/>
        <v>0</v>
      </c>
      <c r="I220" s="20">
        <f>Данные!AT211</f>
        <v>0</v>
      </c>
      <c r="J220" s="20">
        <f>Данные!AU211</f>
        <v>0</v>
      </c>
      <c r="K220" s="20">
        <f>Данные!AV211</f>
        <v>0</v>
      </c>
      <c r="L220" s="88" t="str">
        <f>IF(Данные!BD211="","",Данные!BD211)</f>
        <v/>
      </c>
    </row>
    <row r="221" spans="1:12" x14ac:dyDescent="0.4">
      <c r="A221" s="20">
        <f>Данные!W212</f>
        <v>2040</v>
      </c>
      <c r="B221" s="20">
        <f>Данные!X212</f>
        <v>47.19</v>
      </c>
      <c r="C221" s="20">
        <f>Данные!Y212</f>
        <v>194.27</v>
      </c>
      <c r="D221" s="20">
        <f t="shared" si="12"/>
        <v>179.76600000000002</v>
      </c>
      <c r="E221" s="20">
        <f>Данные!B212</f>
        <v>47.19</v>
      </c>
      <c r="F221" s="20">
        <f>Данные!C212</f>
        <v>194.27</v>
      </c>
      <c r="G221" s="20">
        <f t="shared" si="13"/>
        <v>0</v>
      </c>
      <c r="H221" s="20">
        <f t="shared" si="14"/>
        <v>0</v>
      </c>
      <c r="I221" s="20">
        <f>Данные!AT212</f>
        <v>0</v>
      </c>
      <c r="J221" s="20">
        <f>Данные!AU212</f>
        <v>0</v>
      </c>
      <c r="K221" s="20">
        <f>Данные!AV212</f>
        <v>0</v>
      </c>
      <c r="L221" s="88" t="str">
        <f>IF(Данные!BD212="","",Данные!BD212)</f>
        <v/>
      </c>
    </row>
    <row r="222" spans="1:12" x14ac:dyDescent="0.4">
      <c r="A222" s="20">
        <f>Данные!W213</f>
        <v>2050</v>
      </c>
      <c r="B222" s="20">
        <f>Данные!X213</f>
        <v>46.64</v>
      </c>
      <c r="C222" s="20">
        <f>Данные!Y213</f>
        <v>194.47</v>
      </c>
      <c r="D222" s="20">
        <f t="shared" si="12"/>
        <v>179.96600000000001</v>
      </c>
      <c r="E222" s="20">
        <f>Данные!B213</f>
        <v>46.64</v>
      </c>
      <c r="F222" s="20">
        <f>Данные!C213</f>
        <v>194.47</v>
      </c>
      <c r="G222" s="20">
        <f t="shared" si="13"/>
        <v>0</v>
      </c>
      <c r="H222" s="20">
        <f t="shared" si="14"/>
        <v>0</v>
      </c>
      <c r="I222" s="20">
        <f>Данные!AT213</f>
        <v>0</v>
      </c>
      <c r="J222" s="20">
        <f>Данные!AU213</f>
        <v>0</v>
      </c>
      <c r="K222" s="20">
        <f>Данные!AV213</f>
        <v>0</v>
      </c>
      <c r="L222" s="88" t="str">
        <f>IF(Данные!BD213="","",Данные!BD213)</f>
        <v/>
      </c>
    </row>
    <row r="223" spans="1:12" x14ac:dyDescent="0.4">
      <c r="A223" s="20">
        <f>Данные!W214</f>
        <v>2060</v>
      </c>
      <c r="B223" s="20">
        <f>Данные!X214</f>
        <v>46.23</v>
      </c>
      <c r="C223" s="20">
        <f>Данные!Y214</f>
        <v>194.72</v>
      </c>
      <c r="D223" s="20">
        <f t="shared" si="12"/>
        <v>180.21600000000001</v>
      </c>
      <c r="E223" s="20">
        <f>Данные!B214</f>
        <v>46.23</v>
      </c>
      <c r="F223" s="20">
        <f>Данные!C214</f>
        <v>194.72</v>
      </c>
      <c r="G223" s="20">
        <f t="shared" si="13"/>
        <v>0</v>
      </c>
      <c r="H223" s="20">
        <f t="shared" si="14"/>
        <v>0</v>
      </c>
      <c r="I223" s="20">
        <f>Данные!AT214</f>
        <v>0</v>
      </c>
      <c r="J223" s="20">
        <f>Данные!AU214</f>
        <v>0</v>
      </c>
      <c r="K223" s="20">
        <f>Данные!AV214</f>
        <v>0</v>
      </c>
      <c r="L223" s="88" t="str">
        <f>IF(Данные!BD214="","",Данные!BD214)</f>
        <v/>
      </c>
    </row>
    <row r="224" spans="1:12" x14ac:dyDescent="0.4">
      <c r="A224" s="20">
        <f>Данные!W215</f>
        <v>2070</v>
      </c>
      <c r="B224" s="20">
        <f>Данные!X215</f>
        <v>45.84</v>
      </c>
      <c r="C224" s="20">
        <f>Данные!Y215</f>
        <v>195.09</v>
      </c>
      <c r="D224" s="20">
        <f t="shared" si="12"/>
        <v>180.58600000000001</v>
      </c>
      <c r="E224" s="20">
        <f>Данные!B215</f>
        <v>45.84</v>
      </c>
      <c r="F224" s="20">
        <f>Данные!C215</f>
        <v>195.09</v>
      </c>
      <c r="G224" s="20">
        <f t="shared" si="13"/>
        <v>0</v>
      </c>
      <c r="H224" s="20">
        <f t="shared" si="14"/>
        <v>0</v>
      </c>
      <c r="I224" s="20">
        <f>Данные!AT215</f>
        <v>0</v>
      </c>
      <c r="J224" s="20">
        <f>Данные!AU215</f>
        <v>0</v>
      </c>
      <c r="K224" s="20">
        <f>Данные!AV215</f>
        <v>0</v>
      </c>
      <c r="L224" s="88" t="str">
        <f>IF(Данные!BD215="","",Данные!BD215)</f>
        <v/>
      </c>
    </row>
    <row r="225" spans="1:12" x14ac:dyDescent="0.4">
      <c r="A225" s="20">
        <f>Данные!W216</f>
        <v>2080</v>
      </c>
      <c r="B225" s="20">
        <f>Данные!X216</f>
        <v>46.02</v>
      </c>
      <c r="C225" s="20">
        <f>Данные!Y216</f>
        <v>195.14</v>
      </c>
      <c r="D225" s="20">
        <f t="shared" si="12"/>
        <v>180.636</v>
      </c>
      <c r="E225" s="20">
        <f>Данные!B216</f>
        <v>46.02</v>
      </c>
      <c r="F225" s="20">
        <f>Данные!C216</f>
        <v>195.14</v>
      </c>
      <c r="G225" s="20">
        <f t="shared" si="13"/>
        <v>0</v>
      </c>
      <c r="H225" s="20">
        <f t="shared" si="14"/>
        <v>0</v>
      </c>
      <c r="I225" s="20">
        <f>Данные!AT216</f>
        <v>0</v>
      </c>
      <c r="J225" s="20">
        <f>Данные!AU216</f>
        <v>0</v>
      </c>
      <c r="K225" s="20">
        <f>Данные!AV216</f>
        <v>0</v>
      </c>
      <c r="L225" s="88" t="str">
        <f>IF(Данные!BD216="","",Данные!BD216)</f>
        <v/>
      </c>
    </row>
    <row r="226" spans="1:12" x14ac:dyDescent="0.4">
      <c r="A226" s="20">
        <f>Данные!W217</f>
        <v>2090</v>
      </c>
      <c r="B226" s="20">
        <f>Данные!X217</f>
        <v>45.59</v>
      </c>
      <c r="C226" s="20">
        <f>Данные!Y217</f>
        <v>195.37</v>
      </c>
      <c r="D226" s="20">
        <f t="shared" si="12"/>
        <v>180.86600000000001</v>
      </c>
      <c r="E226" s="20">
        <f>Данные!B217</f>
        <v>45.59</v>
      </c>
      <c r="F226" s="20">
        <f>Данные!C217</f>
        <v>195.37</v>
      </c>
      <c r="G226" s="20">
        <f t="shared" si="13"/>
        <v>0</v>
      </c>
      <c r="H226" s="20">
        <f t="shared" si="14"/>
        <v>0</v>
      </c>
      <c r="I226" s="20">
        <f>Данные!AT217</f>
        <v>0</v>
      </c>
      <c r="J226" s="20">
        <f>Данные!AU217</f>
        <v>0</v>
      </c>
      <c r="K226" s="20">
        <f>Данные!AV217</f>
        <v>0</v>
      </c>
      <c r="L226" s="88" t="str">
        <f>IF(Данные!BD217="","",Данные!BD217)</f>
        <v/>
      </c>
    </row>
    <row r="227" spans="1:12" x14ac:dyDescent="0.4">
      <c r="A227" s="20">
        <f>Данные!W218</f>
        <v>2100</v>
      </c>
      <c r="B227" s="20">
        <f>Данные!X218</f>
        <v>45.5</v>
      </c>
      <c r="C227" s="20">
        <f>Данные!Y218</f>
        <v>195.13</v>
      </c>
      <c r="D227" s="20">
        <f t="shared" si="12"/>
        <v>180.626</v>
      </c>
      <c r="E227" s="20">
        <f>Данные!B218</f>
        <v>45.5</v>
      </c>
      <c r="F227" s="20">
        <f>Данные!C218</f>
        <v>195.13</v>
      </c>
      <c r="G227" s="20">
        <f t="shared" si="13"/>
        <v>0</v>
      </c>
      <c r="H227" s="20">
        <f t="shared" si="14"/>
        <v>0</v>
      </c>
      <c r="I227" s="20">
        <f>Данные!AT218</f>
        <v>0</v>
      </c>
      <c r="J227" s="20">
        <f>Данные!AU218</f>
        <v>0</v>
      </c>
      <c r="K227" s="20">
        <f>Данные!AV218</f>
        <v>0</v>
      </c>
      <c r="L227" s="88" t="str">
        <f>IF(Данные!BD218="","",Данные!BD218)</f>
        <v/>
      </c>
    </row>
    <row r="228" spans="1:12" x14ac:dyDescent="0.4">
      <c r="A228" s="20">
        <f>Данные!W219</f>
        <v>2110</v>
      </c>
      <c r="B228" s="20">
        <f>Данные!X219</f>
        <v>45.28</v>
      </c>
      <c r="C228" s="20">
        <f>Данные!Y219</f>
        <v>195.34</v>
      </c>
      <c r="D228" s="20">
        <f t="shared" si="12"/>
        <v>180.83600000000001</v>
      </c>
      <c r="E228" s="20">
        <f>Данные!B219</f>
        <v>45.28</v>
      </c>
      <c r="F228" s="20">
        <f>Данные!C219</f>
        <v>195.34</v>
      </c>
      <c r="G228" s="20">
        <f t="shared" si="13"/>
        <v>0</v>
      </c>
      <c r="H228" s="20">
        <f t="shared" si="14"/>
        <v>0</v>
      </c>
      <c r="I228" s="20">
        <f>Данные!AT219</f>
        <v>0</v>
      </c>
      <c r="J228" s="20">
        <f>Данные!AU219</f>
        <v>0</v>
      </c>
      <c r="K228" s="20">
        <f>Данные!AV219</f>
        <v>0</v>
      </c>
      <c r="L228" s="88" t="str">
        <f>IF(Данные!BD219="","",Данные!BD219)</f>
        <v/>
      </c>
    </row>
    <row r="229" spans="1:12" x14ac:dyDescent="0.4">
      <c r="A229" s="20">
        <f>Данные!W220</f>
        <v>2120</v>
      </c>
      <c r="B229" s="20">
        <f>Данные!X220</f>
        <v>44.96</v>
      </c>
      <c r="C229" s="20">
        <f>Данные!Y220</f>
        <v>196.43</v>
      </c>
      <c r="D229" s="20">
        <f t="shared" si="12"/>
        <v>181.92600000000002</v>
      </c>
      <c r="E229" s="20">
        <f>Данные!B220</f>
        <v>44.96</v>
      </c>
      <c r="F229" s="20">
        <f>Данные!C220</f>
        <v>196.43</v>
      </c>
      <c r="G229" s="20">
        <f t="shared" si="13"/>
        <v>0</v>
      </c>
      <c r="H229" s="20">
        <f t="shared" si="14"/>
        <v>0</v>
      </c>
      <c r="I229" s="20">
        <f>Данные!AT220</f>
        <v>0</v>
      </c>
      <c r="J229" s="20">
        <f>Данные!AU220</f>
        <v>0</v>
      </c>
      <c r="K229" s="20">
        <f>Данные!AV220</f>
        <v>0</v>
      </c>
      <c r="L229" s="88" t="str">
        <f>IF(Данные!BD220="","",Данные!BD220)</f>
        <v/>
      </c>
    </row>
    <row r="230" spans="1:12" x14ac:dyDescent="0.4">
      <c r="A230" s="20">
        <f>Данные!W221</f>
        <v>2130</v>
      </c>
      <c r="B230" s="20">
        <f>Данные!X221</f>
        <v>45</v>
      </c>
      <c r="C230" s="20">
        <f>Данные!Y221</f>
        <v>196.75</v>
      </c>
      <c r="D230" s="20">
        <f t="shared" si="12"/>
        <v>182.24600000000001</v>
      </c>
      <c r="E230" s="20">
        <f>Данные!B221</f>
        <v>45</v>
      </c>
      <c r="F230" s="20">
        <f>Данные!C221</f>
        <v>196.75</v>
      </c>
      <c r="G230" s="20">
        <f t="shared" si="13"/>
        <v>0</v>
      </c>
      <c r="H230" s="20">
        <f t="shared" si="14"/>
        <v>0</v>
      </c>
      <c r="I230" s="20">
        <f>Данные!AT221</f>
        <v>0</v>
      </c>
      <c r="J230" s="20">
        <f>Данные!AU221</f>
        <v>0</v>
      </c>
      <c r="K230" s="20">
        <f>Данные!AV221</f>
        <v>0</v>
      </c>
      <c r="L230" s="88" t="str">
        <f>IF(Данные!BD221="","",Данные!BD221)</f>
        <v/>
      </c>
    </row>
    <row r="231" spans="1:12" x14ac:dyDescent="0.4">
      <c r="A231" s="20">
        <f>Данные!W222</f>
        <v>2140</v>
      </c>
      <c r="B231" s="20">
        <f>Данные!X222</f>
        <v>45.03</v>
      </c>
      <c r="C231" s="20">
        <f>Данные!Y222</f>
        <v>198.03</v>
      </c>
      <c r="D231" s="20">
        <f t="shared" si="12"/>
        <v>183.52600000000001</v>
      </c>
      <c r="E231" s="20">
        <f>Данные!B222</f>
        <v>45.03</v>
      </c>
      <c r="F231" s="20">
        <f>Данные!C222</f>
        <v>198.03</v>
      </c>
      <c r="G231" s="20">
        <f t="shared" si="13"/>
        <v>0</v>
      </c>
      <c r="H231" s="20">
        <f t="shared" si="14"/>
        <v>0</v>
      </c>
      <c r="I231" s="20">
        <f>Данные!AT222</f>
        <v>0</v>
      </c>
      <c r="J231" s="20">
        <f>Данные!AU222</f>
        <v>0</v>
      </c>
      <c r="K231" s="20">
        <f>Данные!AV222</f>
        <v>0</v>
      </c>
      <c r="L231" s="88" t="str">
        <f>IF(Данные!BD222="","",Данные!BD222)</f>
        <v/>
      </c>
    </row>
    <row r="232" spans="1:12" x14ac:dyDescent="0.4">
      <c r="A232" s="20">
        <f>Данные!W223</f>
        <v>2150</v>
      </c>
      <c r="B232" s="20">
        <f>Данные!X223</f>
        <v>45.16</v>
      </c>
      <c r="C232" s="20">
        <f>Данные!Y223</f>
        <v>198.88</v>
      </c>
      <c r="D232" s="20">
        <f t="shared" si="12"/>
        <v>184.376</v>
      </c>
      <c r="E232" s="20">
        <f>Данные!B223</f>
        <v>45.16</v>
      </c>
      <c r="F232" s="20">
        <f>Данные!C223</f>
        <v>198.88</v>
      </c>
      <c r="G232" s="20">
        <f t="shared" si="13"/>
        <v>0</v>
      </c>
      <c r="H232" s="20">
        <f t="shared" si="14"/>
        <v>0</v>
      </c>
      <c r="I232" s="20">
        <f>Данные!AT223</f>
        <v>0</v>
      </c>
      <c r="J232" s="20">
        <f>Данные!AU223</f>
        <v>0</v>
      </c>
      <c r="K232" s="20">
        <f>Данные!AV223</f>
        <v>0</v>
      </c>
      <c r="L232" s="88" t="str">
        <f>IF(Данные!BD223="","",Данные!BD223)</f>
        <v/>
      </c>
    </row>
    <row r="233" spans="1:12" x14ac:dyDescent="0.4">
      <c r="A233" s="20">
        <f>Данные!W224</f>
        <v>2160</v>
      </c>
      <c r="B233" s="20">
        <f>Данные!X224</f>
        <v>45.01</v>
      </c>
      <c r="C233" s="20">
        <f>Данные!Y224</f>
        <v>198.86</v>
      </c>
      <c r="D233" s="20">
        <f t="shared" si="12"/>
        <v>184.35600000000002</v>
      </c>
      <c r="E233" s="20">
        <f>Данные!B224</f>
        <v>45.01</v>
      </c>
      <c r="F233" s="20">
        <f>Данные!C224</f>
        <v>198.86</v>
      </c>
      <c r="G233" s="20">
        <f t="shared" si="13"/>
        <v>0</v>
      </c>
      <c r="H233" s="20">
        <f t="shared" si="14"/>
        <v>0</v>
      </c>
      <c r="I233" s="20">
        <f>Данные!AT224</f>
        <v>0</v>
      </c>
      <c r="J233" s="20">
        <f>Данные!AU224</f>
        <v>0</v>
      </c>
      <c r="K233" s="20">
        <f>Данные!AV224</f>
        <v>0</v>
      </c>
      <c r="L233" s="88" t="str">
        <f>IF(Данные!BD224="","",Данные!BD224)</f>
        <v/>
      </c>
    </row>
    <row r="234" spans="1:12" x14ac:dyDescent="0.4">
      <c r="A234" s="20">
        <f>Данные!W225</f>
        <v>2170</v>
      </c>
      <c r="B234" s="20">
        <f>Данные!X225</f>
        <v>45.18</v>
      </c>
      <c r="C234" s="20">
        <f>Данные!Y225</f>
        <v>198.88</v>
      </c>
      <c r="D234" s="20">
        <f t="shared" si="12"/>
        <v>184.376</v>
      </c>
      <c r="E234" s="20">
        <f>Данные!B225</f>
        <v>45.18</v>
      </c>
      <c r="F234" s="20">
        <f>Данные!C225</f>
        <v>198.88</v>
      </c>
      <c r="G234" s="20">
        <f t="shared" si="13"/>
        <v>0</v>
      </c>
      <c r="H234" s="20">
        <f t="shared" si="14"/>
        <v>0</v>
      </c>
      <c r="I234" s="20">
        <f>Данные!AT225</f>
        <v>0</v>
      </c>
      <c r="J234" s="20">
        <f>Данные!AU225</f>
        <v>0</v>
      </c>
      <c r="K234" s="20">
        <f>Данные!AV225</f>
        <v>0</v>
      </c>
      <c r="L234" s="88" t="str">
        <f>IF(Данные!BD225="","",Данные!BD225)</f>
        <v/>
      </c>
    </row>
    <row r="235" spans="1:12" x14ac:dyDescent="0.4">
      <c r="A235" s="20">
        <f>Данные!W226</f>
        <v>2180</v>
      </c>
      <c r="B235" s="20">
        <f>Данные!X226</f>
        <v>44.93</v>
      </c>
      <c r="C235" s="20">
        <f>Данные!Y226</f>
        <v>198.58</v>
      </c>
      <c r="D235" s="20">
        <f t="shared" si="12"/>
        <v>184.07600000000002</v>
      </c>
      <c r="E235" s="20">
        <f>Данные!B226</f>
        <v>44.93</v>
      </c>
      <c r="F235" s="20">
        <f>Данные!C226</f>
        <v>198.58</v>
      </c>
      <c r="G235" s="20">
        <f t="shared" si="13"/>
        <v>0</v>
      </c>
      <c r="H235" s="20">
        <f t="shared" si="14"/>
        <v>0</v>
      </c>
      <c r="I235" s="20">
        <f>Данные!AT226</f>
        <v>0</v>
      </c>
      <c r="J235" s="20">
        <f>Данные!AU226</f>
        <v>0</v>
      </c>
      <c r="K235" s="20">
        <f>Данные!AV226</f>
        <v>0</v>
      </c>
      <c r="L235" s="88" t="str">
        <f>IF(Данные!BD226="","",Данные!BD226)</f>
        <v/>
      </c>
    </row>
    <row r="236" spans="1:12" x14ac:dyDescent="0.4">
      <c r="A236" s="20">
        <f>Данные!W227</f>
        <v>2190</v>
      </c>
      <c r="B236" s="20">
        <f>Данные!X227</f>
        <v>44.76</v>
      </c>
      <c r="C236" s="20">
        <f>Данные!Y227</f>
        <v>198.36</v>
      </c>
      <c r="D236" s="20">
        <f t="shared" si="12"/>
        <v>183.85600000000002</v>
      </c>
      <c r="E236" s="20">
        <f>Данные!B227</f>
        <v>44.76</v>
      </c>
      <c r="F236" s="20">
        <f>Данные!C227</f>
        <v>198.36</v>
      </c>
      <c r="G236" s="20">
        <f t="shared" si="13"/>
        <v>0</v>
      </c>
      <c r="H236" s="20">
        <f t="shared" si="14"/>
        <v>0</v>
      </c>
      <c r="I236" s="20">
        <f>Данные!AT227</f>
        <v>0</v>
      </c>
      <c r="J236" s="20">
        <f>Данные!AU227</f>
        <v>0</v>
      </c>
      <c r="K236" s="20">
        <f>Данные!AV227</f>
        <v>0</v>
      </c>
      <c r="L236" s="88" t="str">
        <f>IF(Данные!BD227="","",Данные!BD227)</f>
        <v/>
      </c>
    </row>
    <row r="237" spans="1:12" x14ac:dyDescent="0.4">
      <c r="A237" s="20">
        <f>Данные!W228</f>
        <v>2200</v>
      </c>
      <c r="B237" s="20">
        <f>Данные!X228</f>
        <v>44.61</v>
      </c>
      <c r="C237" s="20">
        <f>Данные!Y228</f>
        <v>198.23</v>
      </c>
      <c r="D237" s="20">
        <f t="shared" si="12"/>
        <v>183.726</v>
      </c>
      <c r="E237" s="20">
        <f>Данные!B228</f>
        <v>44.61</v>
      </c>
      <c r="F237" s="20">
        <f>Данные!C228</f>
        <v>198.23</v>
      </c>
      <c r="G237" s="20">
        <f t="shared" si="13"/>
        <v>0</v>
      </c>
      <c r="H237" s="20">
        <f t="shared" si="14"/>
        <v>0</v>
      </c>
      <c r="I237" s="20">
        <f>Данные!AT228</f>
        <v>0</v>
      </c>
      <c r="J237" s="20">
        <f>Данные!AU228</f>
        <v>0</v>
      </c>
      <c r="K237" s="20">
        <f>Данные!AV228</f>
        <v>0</v>
      </c>
      <c r="L237" s="88" t="str">
        <f>IF(Данные!BD228="","",Данные!BD228)</f>
        <v/>
      </c>
    </row>
    <row r="238" spans="1:12" x14ac:dyDescent="0.4">
      <c r="A238" s="20">
        <f>Данные!W229</f>
        <v>2210</v>
      </c>
      <c r="B238" s="20">
        <f>Данные!X229</f>
        <v>44.18</v>
      </c>
      <c r="C238" s="20">
        <f>Данные!Y229</f>
        <v>198.13</v>
      </c>
      <c r="D238" s="20">
        <f t="shared" si="12"/>
        <v>183.626</v>
      </c>
      <c r="E238" s="20">
        <f>Данные!B229</f>
        <v>44.18</v>
      </c>
      <c r="F238" s="20">
        <f>Данные!C229</f>
        <v>198.13</v>
      </c>
      <c r="G238" s="20">
        <f t="shared" si="13"/>
        <v>0</v>
      </c>
      <c r="H238" s="20">
        <f t="shared" si="14"/>
        <v>0</v>
      </c>
      <c r="I238" s="20">
        <f>Данные!AT229</f>
        <v>0</v>
      </c>
      <c r="J238" s="20">
        <f>Данные!AU229</f>
        <v>0</v>
      </c>
      <c r="K238" s="20">
        <f>Данные!AV229</f>
        <v>0</v>
      </c>
      <c r="L238" s="88" t="str">
        <f>IF(Данные!BD229="","",Данные!BD229)</f>
        <v/>
      </c>
    </row>
    <row r="239" spans="1:12" x14ac:dyDescent="0.4">
      <c r="A239" s="20">
        <f>Данные!W230</f>
        <v>2220</v>
      </c>
      <c r="B239" s="20">
        <f>Данные!X230</f>
        <v>43.9</v>
      </c>
      <c r="C239" s="20">
        <f>Данные!Y230</f>
        <v>198.27</v>
      </c>
      <c r="D239" s="20">
        <f t="shared" si="12"/>
        <v>183.76600000000002</v>
      </c>
      <c r="E239" s="20">
        <f>Данные!B230</f>
        <v>43.9</v>
      </c>
      <c r="F239" s="20">
        <f>Данные!C230</f>
        <v>198.27</v>
      </c>
      <c r="G239" s="20">
        <f t="shared" si="13"/>
        <v>0</v>
      </c>
      <c r="H239" s="20">
        <f t="shared" si="14"/>
        <v>0</v>
      </c>
      <c r="I239" s="20">
        <f>Данные!AT230</f>
        <v>0</v>
      </c>
      <c r="J239" s="20">
        <f>Данные!AU230</f>
        <v>0</v>
      </c>
      <c r="K239" s="20">
        <f>Данные!AV230</f>
        <v>0</v>
      </c>
      <c r="L239" s="88" t="str">
        <f>IF(Данные!BD230="","",Данные!BD230)</f>
        <v/>
      </c>
    </row>
    <row r="240" spans="1:12" x14ac:dyDescent="0.4">
      <c r="A240" s="20">
        <f>Данные!W231</f>
        <v>2230</v>
      </c>
      <c r="B240" s="20">
        <f>Данные!X231</f>
        <v>43.79</v>
      </c>
      <c r="C240" s="20">
        <f>Данные!Y231</f>
        <v>197.96</v>
      </c>
      <c r="D240" s="20">
        <f t="shared" si="12"/>
        <v>183.45600000000002</v>
      </c>
      <c r="E240" s="20">
        <f>Данные!B231</f>
        <v>43.79</v>
      </c>
      <c r="F240" s="20">
        <f>Данные!C231</f>
        <v>197.96</v>
      </c>
      <c r="G240" s="20">
        <f t="shared" si="13"/>
        <v>0</v>
      </c>
      <c r="H240" s="20">
        <f t="shared" si="14"/>
        <v>0</v>
      </c>
      <c r="I240" s="20">
        <f>Данные!AT231</f>
        <v>0</v>
      </c>
      <c r="J240" s="20">
        <f>Данные!AU231</f>
        <v>0</v>
      </c>
      <c r="K240" s="20">
        <f>Данные!AV231</f>
        <v>0</v>
      </c>
      <c r="L240" s="88" t="str">
        <f>IF(Данные!BD231="","",Данные!BD231)</f>
        <v/>
      </c>
    </row>
    <row r="241" spans="1:12" x14ac:dyDescent="0.4">
      <c r="A241" s="20">
        <f>Данные!W232</f>
        <v>2240</v>
      </c>
      <c r="B241" s="20">
        <f>Данные!X232</f>
        <v>43.73</v>
      </c>
      <c r="C241" s="20">
        <f>Данные!Y232</f>
        <v>197.68</v>
      </c>
      <c r="D241" s="20">
        <f t="shared" si="12"/>
        <v>183.17600000000002</v>
      </c>
      <c r="E241" s="20">
        <f>Данные!B232</f>
        <v>43.73</v>
      </c>
      <c r="F241" s="20">
        <f>Данные!C232</f>
        <v>197.68</v>
      </c>
      <c r="G241" s="20">
        <f t="shared" si="13"/>
        <v>0</v>
      </c>
      <c r="H241" s="20">
        <f t="shared" si="14"/>
        <v>0</v>
      </c>
      <c r="I241" s="20">
        <f>Данные!AT232</f>
        <v>0</v>
      </c>
      <c r="J241" s="20">
        <f>Данные!AU232</f>
        <v>0</v>
      </c>
      <c r="K241" s="20">
        <f>Данные!AV232</f>
        <v>0</v>
      </c>
      <c r="L241" s="88" t="str">
        <f>IF(Данные!BD232="","",Данные!BD232)</f>
        <v/>
      </c>
    </row>
    <row r="242" spans="1:12" x14ac:dyDescent="0.4">
      <c r="A242" s="20">
        <f>Данные!W233</f>
        <v>2250</v>
      </c>
      <c r="B242" s="20">
        <f>Данные!X233</f>
        <v>43.63</v>
      </c>
      <c r="C242" s="20">
        <f>Данные!Y233</f>
        <v>197.44</v>
      </c>
      <c r="D242" s="20">
        <f t="shared" si="12"/>
        <v>182.93600000000001</v>
      </c>
      <c r="E242" s="20">
        <f>Данные!B233</f>
        <v>43.63</v>
      </c>
      <c r="F242" s="20">
        <f>Данные!C233</f>
        <v>197.44</v>
      </c>
      <c r="G242" s="20">
        <f t="shared" si="13"/>
        <v>0</v>
      </c>
      <c r="H242" s="20">
        <f t="shared" si="14"/>
        <v>0</v>
      </c>
      <c r="I242" s="20">
        <f>Данные!AT233</f>
        <v>0</v>
      </c>
      <c r="J242" s="20">
        <f>Данные!AU233</f>
        <v>0</v>
      </c>
      <c r="K242" s="20">
        <f>Данные!AV233</f>
        <v>0</v>
      </c>
      <c r="L242" s="88" t="str">
        <f>IF(Данные!BD233="","",Данные!BD233)</f>
        <v/>
      </c>
    </row>
    <row r="243" spans="1:12" x14ac:dyDescent="0.4">
      <c r="A243" s="20">
        <f>Данные!W234</f>
        <v>2260</v>
      </c>
      <c r="B243" s="20">
        <f>Данные!X234</f>
        <v>43.68</v>
      </c>
      <c r="C243" s="20">
        <f>Данные!Y234</f>
        <v>197.09</v>
      </c>
      <c r="D243" s="20">
        <f t="shared" si="12"/>
        <v>182.58600000000001</v>
      </c>
      <c r="E243" s="20">
        <f>Данные!B234</f>
        <v>43.68</v>
      </c>
      <c r="F243" s="20">
        <f>Данные!C234</f>
        <v>197.09</v>
      </c>
      <c r="G243" s="20">
        <f t="shared" si="13"/>
        <v>0</v>
      </c>
      <c r="H243" s="20">
        <f t="shared" si="14"/>
        <v>0</v>
      </c>
      <c r="I243" s="20">
        <f>Данные!AT234</f>
        <v>0</v>
      </c>
      <c r="J243" s="20">
        <f>Данные!AU234</f>
        <v>0</v>
      </c>
      <c r="K243" s="20">
        <f>Данные!AV234</f>
        <v>0</v>
      </c>
      <c r="L243" s="88" t="str">
        <f>IF(Данные!BD234="","",Данные!BD234)</f>
        <v/>
      </c>
    </row>
    <row r="244" spans="1:12" x14ac:dyDescent="0.4">
      <c r="A244" s="20">
        <f>Данные!W235</f>
        <v>2270</v>
      </c>
      <c r="B244" s="20">
        <f>Данные!X235</f>
        <v>43.94</v>
      </c>
      <c r="C244" s="20">
        <f>Данные!Y235</f>
        <v>196.84</v>
      </c>
      <c r="D244" s="20">
        <f t="shared" si="12"/>
        <v>182.33600000000001</v>
      </c>
      <c r="E244" s="20">
        <f>Данные!B235</f>
        <v>43.94</v>
      </c>
      <c r="F244" s="20">
        <f>Данные!C235</f>
        <v>196.84</v>
      </c>
      <c r="G244" s="20">
        <f t="shared" si="13"/>
        <v>0</v>
      </c>
      <c r="H244" s="20">
        <f t="shared" si="14"/>
        <v>0</v>
      </c>
      <c r="I244" s="20">
        <f>Данные!AT235</f>
        <v>0</v>
      </c>
      <c r="J244" s="20">
        <f>Данные!AU235</f>
        <v>0</v>
      </c>
      <c r="K244" s="20">
        <f>Данные!AV235</f>
        <v>0</v>
      </c>
      <c r="L244" s="88" t="str">
        <f>IF(Данные!BD235="","",Данные!BD235)</f>
        <v/>
      </c>
    </row>
    <row r="245" spans="1:12" x14ac:dyDescent="0.4">
      <c r="A245" s="20">
        <f>Данные!W236</f>
        <v>2280</v>
      </c>
      <c r="B245" s="20">
        <f>Данные!X236</f>
        <v>43.86</v>
      </c>
      <c r="C245" s="20">
        <f>Данные!Y236</f>
        <v>196.41</v>
      </c>
      <c r="D245" s="20">
        <f t="shared" si="12"/>
        <v>181.90600000000001</v>
      </c>
      <c r="E245" s="20">
        <f>Данные!B236</f>
        <v>43.86</v>
      </c>
      <c r="F245" s="20">
        <f>Данные!C236</f>
        <v>196.41</v>
      </c>
      <c r="G245" s="20">
        <f t="shared" si="13"/>
        <v>0</v>
      </c>
      <c r="H245" s="20">
        <f t="shared" si="14"/>
        <v>0</v>
      </c>
      <c r="I245" s="20">
        <f>Данные!AT236</f>
        <v>0</v>
      </c>
      <c r="J245" s="20">
        <f>Данные!AU236</f>
        <v>0</v>
      </c>
      <c r="K245" s="20">
        <f>Данные!AV236</f>
        <v>0</v>
      </c>
      <c r="L245" s="88" t="str">
        <f>IF(Данные!BD236="","",Данные!BD236)</f>
        <v/>
      </c>
    </row>
    <row r="246" spans="1:12" x14ac:dyDescent="0.4">
      <c r="A246" s="20">
        <f>Данные!W237</f>
        <v>2290</v>
      </c>
      <c r="B246" s="20">
        <f>Данные!X237</f>
        <v>43.72</v>
      </c>
      <c r="C246" s="20">
        <f>Данные!Y237</f>
        <v>196.38</v>
      </c>
      <c r="D246" s="20">
        <f t="shared" si="12"/>
        <v>181.876</v>
      </c>
      <c r="E246" s="20">
        <f>Данные!B237</f>
        <v>43.72</v>
      </c>
      <c r="F246" s="20">
        <f>Данные!C237</f>
        <v>196.38</v>
      </c>
      <c r="G246" s="20">
        <f t="shared" si="13"/>
        <v>0</v>
      </c>
      <c r="H246" s="20">
        <f t="shared" si="14"/>
        <v>0</v>
      </c>
      <c r="I246" s="20">
        <f>Данные!AT237</f>
        <v>0</v>
      </c>
      <c r="J246" s="20">
        <f>Данные!AU237</f>
        <v>0</v>
      </c>
      <c r="K246" s="20">
        <f>Данные!AV237</f>
        <v>0</v>
      </c>
      <c r="L246" s="88" t="str">
        <f>IF(Данные!BD237="","",Данные!BD237)</f>
        <v/>
      </c>
    </row>
    <row r="247" spans="1:12" x14ac:dyDescent="0.4">
      <c r="A247" s="20">
        <f>Данные!W238</f>
        <v>2300</v>
      </c>
      <c r="B247" s="20">
        <f>Данные!X238</f>
        <v>43.62</v>
      </c>
      <c r="C247" s="20">
        <f>Данные!Y238</f>
        <v>196.21</v>
      </c>
      <c r="D247" s="20">
        <f t="shared" si="12"/>
        <v>181.70600000000002</v>
      </c>
      <c r="E247" s="20">
        <f>Данные!B238</f>
        <v>43.62</v>
      </c>
      <c r="F247" s="20">
        <f>Данные!C238</f>
        <v>196.21</v>
      </c>
      <c r="G247" s="20">
        <f t="shared" si="13"/>
        <v>0</v>
      </c>
      <c r="H247" s="20">
        <f t="shared" si="14"/>
        <v>0</v>
      </c>
      <c r="I247" s="20">
        <f>Данные!AT238</f>
        <v>0</v>
      </c>
      <c r="J247" s="20">
        <f>Данные!AU238</f>
        <v>0</v>
      </c>
      <c r="K247" s="20">
        <f>Данные!AV238</f>
        <v>0</v>
      </c>
      <c r="L247" s="88" t="str">
        <f>IF(Данные!BD238="","",Данные!BD238)</f>
        <v/>
      </c>
    </row>
    <row r="248" spans="1:12" x14ac:dyDescent="0.4">
      <c r="A248" s="20">
        <f>Данные!W239</f>
        <v>2310</v>
      </c>
      <c r="B248" s="20">
        <f>Данные!X239</f>
        <v>43.41</v>
      </c>
      <c r="C248" s="20">
        <f>Данные!Y239</f>
        <v>196.1</v>
      </c>
      <c r="D248" s="20">
        <f t="shared" si="12"/>
        <v>181.596</v>
      </c>
      <c r="E248" s="20">
        <f>Данные!B239</f>
        <v>43.41</v>
      </c>
      <c r="F248" s="20">
        <f>Данные!C239</f>
        <v>196.1</v>
      </c>
      <c r="G248" s="20">
        <f t="shared" si="13"/>
        <v>0</v>
      </c>
      <c r="H248" s="20">
        <f t="shared" si="14"/>
        <v>0</v>
      </c>
      <c r="I248" s="20">
        <f>Данные!AT239</f>
        <v>0</v>
      </c>
      <c r="J248" s="20">
        <f>Данные!AU239</f>
        <v>0</v>
      </c>
      <c r="K248" s="20">
        <f>Данные!AV239</f>
        <v>0</v>
      </c>
      <c r="L248" s="88" t="str">
        <f>IF(Данные!BD239="","",Данные!BD239)</f>
        <v/>
      </c>
    </row>
    <row r="249" spans="1:12" x14ac:dyDescent="0.4">
      <c r="A249" s="20">
        <f>Данные!W240</f>
        <v>2320</v>
      </c>
      <c r="B249" s="20">
        <f>Данные!X240</f>
        <v>43.44</v>
      </c>
      <c r="C249" s="20">
        <f>Данные!Y240</f>
        <v>196.06</v>
      </c>
      <c r="D249" s="20">
        <f t="shared" si="12"/>
        <v>181.55600000000001</v>
      </c>
      <c r="E249" s="20">
        <f>Данные!B240</f>
        <v>43.44</v>
      </c>
      <c r="F249" s="20">
        <f>Данные!C240</f>
        <v>196.06</v>
      </c>
      <c r="G249" s="20">
        <f t="shared" si="13"/>
        <v>0</v>
      </c>
      <c r="H249" s="20">
        <f t="shared" si="14"/>
        <v>0</v>
      </c>
      <c r="I249" s="20">
        <f>Данные!AT240</f>
        <v>0</v>
      </c>
      <c r="J249" s="20">
        <f>Данные!AU240</f>
        <v>0</v>
      </c>
      <c r="K249" s="20">
        <f>Данные!AV240</f>
        <v>0</v>
      </c>
      <c r="L249" s="88" t="str">
        <f>IF(Данные!BD240="","",Данные!BD240)</f>
        <v/>
      </c>
    </row>
    <row r="250" spans="1:12" x14ac:dyDescent="0.4">
      <c r="A250" s="20">
        <f>Данные!W241</f>
        <v>2330</v>
      </c>
      <c r="B250" s="20">
        <f>Данные!X241</f>
        <v>43.28</v>
      </c>
      <c r="C250" s="20">
        <f>Данные!Y241</f>
        <v>196.07</v>
      </c>
      <c r="D250" s="20">
        <f t="shared" si="12"/>
        <v>181.566</v>
      </c>
      <c r="E250" s="20">
        <f>Данные!B241</f>
        <v>43.28</v>
      </c>
      <c r="F250" s="20">
        <f>Данные!C241</f>
        <v>196.07</v>
      </c>
      <c r="G250" s="20">
        <f t="shared" si="13"/>
        <v>0</v>
      </c>
      <c r="H250" s="20">
        <f t="shared" si="14"/>
        <v>0</v>
      </c>
      <c r="I250" s="20">
        <f>Данные!AT241</f>
        <v>0</v>
      </c>
      <c r="J250" s="20">
        <f>Данные!AU241</f>
        <v>0</v>
      </c>
      <c r="K250" s="20">
        <f>Данные!AV241</f>
        <v>0</v>
      </c>
      <c r="L250" s="88" t="str">
        <f>IF(Данные!BD241="","",Данные!BD241)</f>
        <v/>
      </c>
    </row>
    <row r="251" spans="1:12" x14ac:dyDescent="0.4">
      <c r="A251" s="20">
        <f>Данные!W242</f>
        <v>2340</v>
      </c>
      <c r="B251" s="20">
        <f>Данные!X242</f>
        <v>43.34</v>
      </c>
      <c r="C251" s="20">
        <f>Данные!Y242</f>
        <v>196.34</v>
      </c>
      <c r="D251" s="20">
        <f t="shared" si="12"/>
        <v>181.83600000000001</v>
      </c>
      <c r="E251" s="20">
        <f>Данные!B242</f>
        <v>43.34</v>
      </c>
      <c r="F251" s="20">
        <f>Данные!C242</f>
        <v>196.34</v>
      </c>
      <c r="G251" s="20">
        <f t="shared" si="13"/>
        <v>0</v>
      </c>
      <c r="H251" s="20">
        <f t="shared" si="14"/>
        <v>0</v>
      </c>
      <c r="I251" s="20">
        <f>Данные!AT242</f>
        <v>0</v>
      </c>
      <c r="J251" s="20">
        <f>Данные!AU242</f>
        <v>0</v>
      </c>
      <c r="K251" s="20">
        <f>Данные!AV242</f>
        <v>0</v>
      </c>
      <c r="L251" s="88" t="str">
        <f>IF(Данные!BD242="","",Данные!BD242)</f>
        <v/>
      </c>
    </row>
    <row r="252" spans="1:12" x14ac:dyDescent="0.4">
      <c r="A252" s="20">
        <f>Данные!W243</f>
        <v>2350</v>
      </c>
      <c r="B252" s="20">
        <f>Данные!X243</f>
        <v>43.16</v>
      </c>
      <c r="C252" s="20">
        <f>Данные!Y243</f>
        <v>196.03</v>
      </c>
      <c r="D252" s="20">
        <f t="shared" si="12"/>
        <v>181.52600000000001</v>
      </c>
      <c r="E252" s="20">
        <f>Данные!B243</f>
        <v>43.16</v>
      </c>
      <c r="F252" s="20">
        <f>Данные!C243</f>
        <v>196.03</v>
      </c>
      <c r="G252" s="20">
        <f t="shared" si="13"/>
        <v>0</v>
      </c>
      <c r="H252" s="20">
        <f t="shared" si="14"/>
        <v>0</v>
      </c>
      <c r="I252" s="20">
        <f>Данные!AT243</f>
        <v>0</v>
      </c>
      <c r="J252" s="20">
        <f>Данные!AU243</f>
        <v>0</v>
      </c>
      <c r="K252" s="20">
        <f>Данные!AV243</f>
        <v>0</v>
      </c>
      <c r="L252" s="88" t="str">
        <f>IF(Данные!BD243="","",Данные!BD243)</f>
        <v/>
      </c>
    </row>
    <row r="253" spans="1:12" x14ac:dyDescent="0.4">
      <c r="A253" s="20">
        <f>Данные!W244</f>
        <v>2360</v>
      </c>
      <c r="B253" s="20">
        <f>Данные!X244</f>
        <v>43.27</v>
      </c>
      <c r="C253" s="20">
        <f>Данные!Y244</f>
        <v>195.99</v>
      </c>
      <c r="D253" s="20">
        <f t="shared" si="12"/>
        <v>181.48600000000002</v>
      </c>
      <c r="E253" s="20">
        <f>Данные!B244</f>
        <v>43.27</v>
      </c>
      <c r="F253" s="20">
        <f>Данные!C244</f>
        <v>195.99</v>
      </c>
      <c r="G253" s="20">
        <f t="shared" si="13"/>
        <v>0</v>
      </c>
      <c r="H253" s="20">
        <f t="shared" si="14"/>
        <v>0</v>
      </c>
      <c r="I253" s="20">
        <f>Данные!AT244</f>
        <v>0</v>
      </c>
      <c r="J253" s="20">
        <f>Данные!AU244</f>
        <v>0</v>
      </c>
      <c r="K253" s="20">
        <f>Данные!AV244</f>
        <v>0</v>
      </c>
      <c r="L253" s="88" t="str">
        <f>IF(Данные!BD244="","",Данные!BD244)</f>
        <v/>
      </c>
    </row>
    <row r="254" spans="1:12" x14ac:dyDescent="0.4">
      <c r="A254" s="20">
        <f>Данные!W245</f>
        <v>2370</v>
      </c>
      <c r="B254" s="20">
        <f>Данные!X245</f>
        <v>43.16</v>
      </c>
      <c r="C254" s="20">
        <f>Данные!Y245</f>
        <v>195.91</v>
      </c>
      <c r="D254" s="20">
        <f t="shared" si="12"/>
        <v>181.40600000000001</v>
      </c>
      <c r="E254" s="20">
        <f>Данные!B245</f>
        <v>43.16</v>
      </c>
      <c r="F254" s="20">
        <f>Данные!C245</f>
        <v>195.91</v>
      </c>
      <c r="G254" s="20">
        <f t="shared" si="13"/>
        <v>0</v>
      </c>
      <c r="H254" s="20">
        <f t="shared" si="14"/>
        <v>0</v>
      </c>
      <c r="I254" s="20">
        <f>Данные!AT245</f>
        <v>0</v>
      </c>
      <c r="J254" s="20">
        <f>Данные!AU245</f>
        <v>0</v>
      </c>
      <c r="K254" s="20">
        <f>Данные!AV245</f>
        <v>0</v>
      </c>
      <c r="L254" s="88" t="str">
        <f>IF(Данные!BD245="","",Данные!BD245)</f>
        <v/>
      </c>
    </row>
    <row r="255" spans="1:12" x14ac:dyDescent="0.4">
      <c r="A255" s="20">
        <f>Данные!W246</f>
        <v>2380</v>
      </c>
      <c r="B255" s="20">
        <f>Данные!X246</f>
        <v>43.06</v>
      </c>
      <c r="C255" s="20">
        <f>Данные!Y246</f>
        <v>195.64</v>
      </c>
      <c r="D255" s="20">
        <f t="shared" ref="D255:D289" si="15">IF(C255-$P$4&gt;=0,C255-$P$4,C255-$P$4+360)</f>
        <v>181.136</v>
      </c>
      <c r="E255" s="20">
        <f>Данные!B246</f>
        <v>43.06</v>
      </c>
      <c r="F255" s="20">
        <f>Данные!C246</f>
        <v>195.64</v>
      </c>
      <c r="G255" s="20">
        <f t="shared" ref="G255:G289" si="16">B255-E255</f>
        <v>0</v>
      </c>
      <c r="H255" s="20">
        <f t="shared" ref="H255:H289" si="17">C255-F255</f>
        <v>0</v>
      </c>
      <c r="I255" s="20">
        <f>Данные!AT246</f>
        <v>0</v>
      </c>
      <c r="J255" s="20">
        <f>Данные!AU246</f>
        <v>0</v>
      </c>
      <c r="K255" s="20">
        <f>Данные!AV246</f>
        <v>0</v>
      </c>
      <c r="L255" s="88" t="str">
        <f>IF(Данные!BD246="","",Данные!BD246)</f>
        <v/>
      </c>
    </row>
    <row r="256" spans="1:12" x14ac:dyDescent="0.4">
      <c r="A256" s="20">
        <f>Данные!W247</f>
        <v>2390</v>
      </c>
      <c r="B256" s="20">
        <f>Данные!X247</f>
        <v>43.25</v>
      </c>
      <c r="C256" s="20">
        <f>Данные!Y247</f>
        <v>195.32</v>
      </c>
      <c r="D256" s="20">
        <f t="shared" si="15"/>
        <v>180.816</v>
      </c>
      <c r="E256" s="20">
        <f>Данные!B247</f>
        <v>43.25</v>
      </c>
      <c r="F256" s="20">
        <f>Данные!C247</f>
        <v>195.32</v>
      </c>
      <c r="G256" s="20">
        <f t="shared" si="16"/>
        <v>0</v>
      </c>
      <c r="H256" s="20">
        <f t="shared" si="17"/>
        <v>0</v>
      </c>
      <c r="I256" s="20">
        <f>Данные!AT247</f>
        <v>0</v>
      </c>
      <c r="J256" s="20">
        <f>Данные!AU247</f>
        <v>0</v>
      </c>
      <c r="K256" s="20">
        <f>Данные!AV247</f>
        <v>0</v>
      </c>
      <c r="L256" s="88" t="str">
        <f>IF(Данные!BD247="","",Данные!BD247)</f>
        <v/>
      </c>
    </row>
    <row r="257" spans="1:12" x14ac:dyDescent="0.4">
      <c r="A257" s="20">
        <f>Данные!W248</f>
        <v>2400</v>
      </c>
      <c r="B257" s="20">
        <f>Данные!X248</f>
        <v>43.57</v>
      </c>
      <c r="C257" s="20">
        <f>Данные!Y248</f>
        <v>195.13</v>
      </c>
      <c r="D257" s="20">
        <f t="shared" si="15"/>
        <v>180.626</v>
      </c>
      <c r="E257" s="20">
        <f>Данные!B248</f>
        <v>43.57</v>
      </c>
      <c r="F257" s="20">
        <f>Данные!C248</f>
        <v>195.13</v>
      </c>
      <c r="G257" s="20">
        <f t="shared" si="16"/>
        <v>0</v>
      </c>
      <c r="H257" s="20">
        <f t="shared" si="17"/>
        <v>0</v>
      </c>
      <c r="I257" s="20">
        <f>Данные!AT248</f>
        <v>0</v>
      </c>
      <c r="J257" s="20">
        <f>Данные!AU248</f>
        <v>0</v>
      </c>
      <c r="K257" s="20">
        <f>Данные!AV248</f>
        <v>0</v>
      </c>
      <c r="L257" s="88" t="str">
        <f>IF(Данные!BD248="","",Данные!BD248)</f>
        <v/>
      </c>
    </row>
    <row r="258" spans="1:12" x14ac:dyDescent="0.4">
      <c r="A258" s="20">
        <f>Данные!W249</f>
        <v>2410</v>
      </c>
      <c r="B258" s="20">
        <f>Данные!X249</f>
        <v>43.85</v>
      </c>
      <c r="C258" s="20">
        <f>Данные!Y249</f>
        <v>195.14</v>
      </c>
      <c r="D258" s="20">
        <f t="shared" si="15"/>
        <v>180.636</v>
      </c>
      <c r="E258" s="20">
        <f>Данные!B249</f>
        <v>43.85</v>
      </c>
      <c r="F258" s="20">
        <f>Данные!C249</f>
        <v>195.14</v>
      </c>
      <c r="G258" s="20">
        <f t="shared" si="16"/>
        <v>0</v>
      </c>
      <c r="H258" s="20">
        <f t="shared" si="17"/>
        <v>0</v>
      </c>
      <c r="I258" s="20">
        <f>Данные!AT249</f>
        <v>0</v>
      </c>
      <c r="J258" s="20">
        <f>Данные!AU249</f>
        <v>0</v>
      </c>
      <c r="K258" s="20">
        <f>Данные!AV249</f>
        <v>0</v>
      </c>
      <c r="L258" s="88" t="str">
        <f>IF(Данные!BD249="","",Данные!BD249)</f>
        <v/>
      </c>
    </row>
    <row r="259" spans="1:12" x14ac:dyDescent="0.4">
      <c r="A259" s="20">
        <f>Данные!W250</f>
        <v>2420</v>
      </c>
      <c r="B259" s="20">
        <f>Данные!X250</f>
        <v>43.74</v>
      </c>
      <c r="C259" s="20">
        <f>Данные!Y250</f>
        <v>195.29</v>
      </c>
      <c r="D259" s="20">
        <f t="shared" si="15"/>
        <v>180.786</v>
      </c>
      <c r="E259" s="20">
        <f>Данные!B250</f>
        <v>43.74</v>
      </c>
      <c r="F259" s="20">
        <f>Данные!C250</f>
        <v>195.29</v>
      </c>
      <c r="G259" s="20">
        <f t="shared" si="16"/>
        <v>0</v>
      </c>
      <c r="H259" s="20">
        <f t="shared" si="17"/>
        <v>0</v>
      </c>
      <c r="I259" s="20">
        <f>Данные!AT250</f>
        <v>0</v>
      </c>
      <c r="J259" s="20">
        <f>Данные!AU250</f>
        <v>0</v>
      </c>
      <c r="K259" s="20">
        <f>Данные!AV250</f>
        <v>0</v>
      </c>
      <c r="L259" s="88" t="str">
        <f>IF(Данные!BD250="","",Данные!BD250)</f>
        <v/>
      </c>
    </row>
    <row r="260" spans="1:12" x14ac:dyDescent="0.4">
      <c r="A260" s="20">
        <f>Данные!W251</f>
        <v>2430</v>
      </c>
      <c r="B260" s="20">
        <f>Данные!X251</f>
        <v>44.21</v>
      </c>
      <c r="C260" s="20">
        <f>Данные!Y251</f>
        <v>195.13</v>
      </c>
      <c r="D260" s="20">
        <f t="shared" si="15"/>
        <v>180.626</v>
      </c>
      <c r="E260" s="20">
        <f>Данные!B251</f>
        <v>44.21</v>
      </c>
      <c r="F260" s="20">
        <f>Данные!C251</f>
        <v>195.13</v>
      </c>
      <c r="G260" s="20">
        <f t="shared" si="16"/>
        <v>0</v>
      </c>
      <c r="H260" s="20">
        <f t="shared" si="17"/>
        <v>0</v>
      </c>
      <c r="I260" s="20">
        <f>Данные!AT251</f>
        <v>0</v>
      </c>
      <c r="J260" s="20">
        <f>Данные!AU251</f>
        <v>0</v>
      </c>
      <c r="K260" s="20">
        <f>Данные!AV251</f>
        <v>0</v>
      </c>
      <c r="L260" s="88" t="str">
        <f>IF(Данные!BD251="","",Данные!BD251)</f>
        <v/>
      </c>
    </row>
    <row r="261" spans="1:12" x14ac:dyDescent="0.4">
      <c r="A261" s="20">
        <f>Данные!W252</f>
        <v>2440</v>
      </c>
      <c r="B261" s="20">
        <f>Данные!X252</f>
        <v>44.55</v>
      </c>
      <c r="C261" s="20">
        <f>Данные!Y252</f>
        <v>195.5</v>
      </c>
      <c r="D261" s="20">
        <f t="shared" si="15"/>
        <v>180.99600000000001</v>
      </c>
      <c r="E261" s="20">
        <f>Данные!B252</f>
        <v>44.55</v>
      </c>
      <c r="F261" s="20">
        <f>Данные!C252</f>
        <v>195.5</v>
      </c>
      <c r="G261" s="20">
        <f t="shared" si="16"/>
        <v>0</v>
      </c>
      <c r="H261" s="20">
        <f t="shared" si="17"/>
        <v>0</v>
      </c>
      <c r="I261" s="20">
        <f>Данные!AT252</f>
        <v>0</v>
      </c>
      <c r="J261" s="20">
        <f>Данные!AU252</f>
        <v>0</v>
      </c>
      <c r="K261" s="20">
        <f>Данные!AV252</f>
        <v>0</v>
      </c>
      <c r="L261" s="88" t="str">
        <f>IF(Данные!BD252="","",Данные!BD252)</f>
        <v/>
      </c>
    </row>
    <row r="262" spans="1:12" x14ac:dyDescent="0.4">
      <c r="A262" s="20">
        <f>Данные!W253</f>
        <v>2450</v>
      </c>
      <c r="B262" s="20">
        <f>Данные!X253</f>
        <v>44.97</v>
      </c>
      <c r="C262" s="20">
        <f>Данные!Y253</f>
        <v>195.37</v>
      </c>
      <c r="D262" s="20">
        <f t="shared" si="15"/>
        <v>180.86600000000001</v>
      </c>
      <c r="E262" s="20">
        <f>Данные!B253</f>
        <v>44.97</v>
      </c>
      <c r="F262" s="20">
        <f>Данные!C253</f>
        <v>195.37</v>
      </c>
      <c r="G262" s="20">
        <f t="shared" si="16"/>
        <v>0</v>
      </c>
      <c r="H262" s="20">
        <f t="shared" si="17"/>
        <v>0</v>
      </c>
      <c r="I262" s="20">
        <f>Данные!AT253</f>
        <v>0</v>
      </c>
      <c r="J262" s="20">
        <f>Данные!AU253</f>
        <v>0</v>
      </c>
      <c r="K262" s="20">
        <f>Данные!AV253</f>
        <v>0</v>
      </c>
      <c r="L262" s="88" t="str">
        <f>IF(Данные!BD253="","",Данные!BD253)</f>
        <v/>
      </c>
    </row>
    <row r="263" spans="1:12" x14ac:dyDescent="0.4">
      <c r="A263" s="20">
        <f>Данные!W254</f>
        <v>2460</v>
      </c>
      <c r="B263" s="20">
        <f>Данные!X254</f>
        <v>45.42</v>
      </c>
      <c r="C263" s="20">
        <f>Данные!Y254</f>
        <v>195.3</v>
      </c>
      <c r="D263" s="20">
        <f t="shared" si="15"/>
        <v>180.79600000000002</v>
      </c>
      <c r="E263" s="20">
        <f>Данные!B254</f>
        <v>45.42</v>
      </c>
      <c r="F263" s="20">
        <f>Данные!C254</f>
        <v>195.3</v>
      </c>
      <c r="G263" s="20">
        <f t="shared" si="16"/>
        <v>0</v>
      </c>
      <c r="H263" s="20">
        <f t="shared" si="17"/>
        <v>0</v>
      </c>
      <c r="I263" s="20">
        <f>Данные!AT254</f>
        <v>0</v>
      </c>
      <c r="J263" s="20">
        <f>Данные!AU254</f>
        <v>0</v>
      </c>
      <c r="K263" s="20">
        <f>Данные!AV254</f>
        <v>0</v>
      </c>
      <c r="L263" s="88" t="str">
        <f>IF(Данные!BD254="","",Данные!BD254)</f>
        <v/>
      </c>
    </row>
    <row r="264" spans="1:12" x14ac:dyDescent="0.4">
      <c r="A264" s="20">
        <f>Данные!W255</f>
        <v>2470</v>
      </c>
      <c r="B264" s="20">
        <f>Данные!X255</f>
        <v>46.27</v>
      </c>
      <c r="C264" s="20">
        <f>Данные!Y255</f>
        <v>194.96</v>
      </c>
      <c r="D264" s="20">
        <f t="shared" si="15"/>
        <v>180.45600000000002</v>
      </c>
      <c r="E264" s="20">
        <f>Данные!B255</f>
        <v>46.27</v>
      </c>
      <c r="F264" s="20">
        <f>Данные!C255</f>
        <v>194.96</v>
      </c>
      <c r="G264" s="20">
        <f t="shared" si="16"/>
        <v>0</v>
      </c>
      <c r="H264" s="20">
        <f t="shared" si="17"/>
        <v>0</v>
      </c>
      <c r="I264" s="20">
        <f>Данные!AT255</f>
        <v>0</v>
      </c>
      <c r="J264" s="20">
        <f>Данные!AU255</f>
        <v>0</v>
      </c>
      <c r="K264" s="20">
        <f>Данные!AV255</f>
        <v>0</v>
      </c>
      <c r="L264" s="88" t="str">
        <f>IF(Данные!BD255="","",Данные!BD255)</f>
        <v/>
      </c>
    </row>
    <row r="265" spans="1:12" x14ac:dyDescent="0.4">
      <c r="A265" s="20">
        <f>Данные!W256</f>
        <v>2480</v>
      </c>
      <c r="B265" s="20">
        <f>Данные!X256</f>
        <v>47.18</v>
      </c>
      <c r="C265" s="20">
        <f>Данные!Y256</f>
        <v>194.66</v>
      </c>
      <c r="D265" s="20">
        <f t="shared" si="15"/>
        <v>180.15600000000001</v>
      </c>
      <c r="E265" s="20">
        <f>Данные!B256</f>
        <v>47.18</v>
      </c>
      <c r="F265" s="20">
        <f>Данные!C256</f>
        <v>194.66</v>
      </c>
      <c r="G265" s="20">
        <f t="shared" si="16"/>
        <v>0</v>
      </c>
      <c r="H265" s="20">
        <f t="shared" si="17"/>
        <v>0</v>
      </c>
      <c r="I265" s="20">
        <f>Данные!AT256</f>
        <v>0</v>
      </c>
      <c r="J265" s="20">
        <f>Данные!AU256</f>
        <v>0</v>
      </c>
      <c r="K265" s="20">
        <f>Данные!AV256</f>
        <v>0</v>
      </c>
      <c r="L265" s="88" t="str">
        <f>IF(Данные!BD256="","",Данные!BD256)</f>
        <v/>
      </c>
    </row>
    <row r="266" spans="1:12" x14ac:dyDescent="0.4">
      <c r="A266" s="20">
        <f>Данные!W257</f>
        <v>2490</v>
      </c>
      <c r="B266" s="20">
        <f>Данные!X257</f>
        <v>47.83</v>
      </c>
      <c r="C266" s="20">
        <f>Данные!Y257</f>
        <v>194.61</v>
      </c>
      <c r="D266" s="20">
        <f t="shared" si="15"/>
        <v>180.10600000000002</v>
      </c>
      <c r="E266" s="20">
        <f>Данные!B257</f>
        <v>47.83</v>
      </c>
      <c r="F266" s="20">
        <f>Данные!C257</f>
        <v>194.61</v>
      </c>
      <c r="G266" s="20">
        <f t="shared" si="16"/>
        <v>0</v>
      </c>
      <c r="H266" s="20">
        <f t="shared" si="17"/>
        <v>0</v>
      </c>
      <c r="I266" s="20">
        <f>Данные!AT257</f>
        <v>0</v>
      </c>
      <c r="J266" s="20">
        <f>Данные!AU257</f>
        <v>0</v>
      </c>
      <c r="K266" s="20">
        <f>Данные!AV257</f>
        <v>0</v>
      </c>
      <c r="L266" s="88" t="str">
        <f>IF(Данные!BD257="","",Данные!BD257)</f>
        <v/>
      </c>
    </row>
    <row r="267" spans="1:12" x14ac:dyDescent="0.4">
      <c r="A267" s="20">
        <f>Данные!W258</f>
        <v>2500</v>
      </c>
      <c r="B267" s="20">
        <f>Данные!X258</f>
        <v>48.26</v>
      </c>
      <c r="C267" s="20">
        <f>Данные!Y258</f>
        <v>194.56</v>
      </c>
      <c r="D267" s="20">
        <f t="shared" si="15"/>
        <v>180.05600000000001</v>
      </c>
      <c r="E267" s="20">
        <f>Данные!B258</f>
        <v>48.26</v>
      </c>
      <c r="F267" s="20">
        <f>Данные!C258</f>
        <v>194.56</v>
      </c>
      <c r="G267" s="20">
        <f t="shared" si="16"/>
        <v>0</v>
      </c>
      <c r="H267" s="20">
        <f t="shared" si="17"/>
        <v>0</v>
      </c>
      <c r="I267" s="20">
        <f>Данные!AT258</f>
        <v>0</v>
      </c>
      <c r="J267" s="20">
        <f>Данные!AU258</f>
        <v>0</v>
      </c>
      <c r="K267" s="20">
        <f>Данные!AV258</f>
        <v>0</v>
      </c>
      <c r="L267" s="88" t="str">
        <f>IF(Данные!BD258="","",Данные!BD258)</f>
        <v/>
      </c>
    </row>
    <row r="268" spans="1:12" x14ac:dyDescent="0.4">
      <c r="A268" s="20">
        <f>Данные!W259</f>
        <v>2510</v>
      </c>
      <c r="B268" s="20">
        <f>Данные!X259</f>
        <v>48.63</v>
      </c>
      <c r="C268" s="20">
        <f>Данные!Y259</f>
        <v>194.63</v>
      </c>
      <c r="D268" s="20">
        <f t="shared" si="15"/>
        <v>180.126</v>
      </c>
      <c r="E268" s="20">
        <f>Данные!B259</f>
        <v>48.63</v>
      </c>
      <c r="F268" s="20">
        <f>Данные!C259</f>
        <v>194.63</v>
      </c>
      <c r="G268" s="20">
        <f t="shared" si="16"/>
        <v>0</v>
      </c>
      <c r="H268" s="20">
        <f t="shared" si="17"/>
        <v>0</v>
      </c>
      <c r="I268" s="20">
        <f>Данные!AT259</f>
        <v>0</v>
      </c>
      <c r="J268" s="20">
        <f>Данные!AU259</f>
        <v>0</v>
      </c>
      <c r="K268" s="20">
        <f>Данные!AV259</f>
        <v>0</v>
      </c>
      <c r="L268" s="88" t="str">
        <f>IF(Данные!BD259="","",Данные!BD259)</f>
        <v/>
      </c>
    </row>
    <row r="269" spans="1:12" x14ac:dyDescent="0.4">
      <c r="A269" s="20">
        <f>Данные!W260</f>
        <v>2520</v>
      </c>
      <c r="B269" s="20">
        <f>Данные!X260</f>
        <v>49.45</v>
      </c>
      <c r="C269" s="20">
        <f>Данные!Y260</f>
        <v>194.9</v>
      </c>
      <c r="D269" s="20">
        <f t="shared" si="15"/>
        <v>180.39600000000002</v>
      </c>
      <c r="E269" s="20">
        <f>Данные!B260</f>
        <v>49.45</v>
      </c>
      <c r="F269" s="20">
        <f>Данные!C260</f>
        <v>194.9</v>
      </c>
      <c r="G269" s="20">
        <f t="shared" si="16"/>
        <v>0</v>
      </c>
      <c r="H269" s="20">
        <f t="shared" si="17"/>
        <v>0</v>
      </c>
      <c r="I269" s="20">
        <f>Данные!AT260</f>
        <v>0</v>
      </c>
      <c r="J269" s="20">
        <f>Данные!AU260</f>
        <v>0</v>
      </c>
      <c r="K269" s="20">
        <f>Данные!AV260</f>
        <v>0</v>
      </c>
      <c r="L269" s="88" t="str">
        <f>IF(Данные!BD260="","",Данные!BD260)</f>
        <v/>
      </c>
    </row>
    <row r="270" spans="1:12" x14ac:dyDescent="0.4">
      <c r="A270" s="20">
        <f>Данные!W261</f>
        <v>2530</v>
      </c>
      <c r="B270" s="20">
        <f>Данные!X261</f>
        <v>49.71</v>
      </c>
      <c r="C270" s="20">
        <f>Данные!Y261</f>
        <v>195.09</v>
      </c>
      <c r="D270" s="20">
        <f t="shared" si="15"/>
        <v>180.58600000000001</v>
      </c>
      <c r="E270" s="20">
        <f>Данные!B261</f>
        <v>49.71</v>
      </c>
      <c r="F270" s="20">
        <f>Данные!C261</f>
        <v>195.09</v>
      </c>
      <c r="G270" s="20">
        <f t="shared" si="16"/>
        <v>0</v>
      </c>
      <c r="H270" s="20">
        <f t="shared" si="17"/>
        <v>0</v>
      </c>
      <c r="I270" s="20">
        <f>Данные!AT261</f>
        <v>0</v>
      </c>
      <c r="J270" s="20">
        <f>Данные!AU261</f>
        <v>0</v>
      </c>
      <c r="K270" s="20">
        <f>Данные!AV261</f>
        <v>0</v>
      </c>
      <c r="L270" s="88" t="str">
        <f>IF(Данные!BD261="","",Данные!BD261)</f>
        <v/>
      </c>
    </row>
    <row r="271" spans="1:12" x14ac:dyDescent="0.4">
      <c r="A271" s="20">
        <f>Данные!W262</f>
        <v>2540</v>
      </c>
      <c r="B271" s="20">
        <f>Данные!X262</f>
        <v>49.8</v>
      </c>
      <c r="C271" s="20">
        <f>Данные!Y262</f>
        <v>195.43</v>
      </c>
      <c r="D271" s="20">
        <f t="shared" si="15"/>
        <v>180.92600000000002</v>
      </c>
      <c r="E271" s="20">
        <f>Данные!B262</f>
        <v>49.8</v>
      </c>
      <c r="F271" s="20">
        <f>Данные!C262</f>
        <v>195.43</v>
      </c>
      <c r="G271" s="20">
        <f t="shared" si="16"/>
        <v>0</v>
      </c>
      <c r="H271" s="20">
        <f t="shared" si="17"/>
        <v>0</v>
      </c>
      <c r="I271" s="20">
        <f>Данные!AT262</f>
        <v>0</v>
      </c>
      <c r="J271" s="20">
        <f>Данные!AU262</f>
        <v>0</v>
      </c>
      <c r="K271" s="20">
        <f>Данные!AV262</f>
        <v>0</v>
      </c>
      <c r="L271" s="88" t="str">
        <f>IF(Данные!BD262="","",Данные!BD262)</f>
        <v/>
      </c>
    </row>
    <row r="272" spans="1:12" x14ac:dyDescent="0.4">
      <c r="A272" s="20">
        <f>Данные!W263</f>
        <v>2550</v>
      </c>
      <c r="B272" s="20">
        <f>Данные!X263</f>
        <v>49.94</v>
      </c>
      <c r="C272" s="20">
        <f>Данные!Y263</f>
        <v>195.29</v>
      </c>
      <c r="D272" s="20">
        <f t="shared" si="15"/>
        <v>180.786</v>
      </c>
      <c r="E272" s="20">
        <f>Данные!B263</f>
        <v>49.94</v>
      </c>
      <c r="F272" s="20">
        <f>Данные!C263</f>
        <v>195.29</v>
      </c>
      <c r="G272" s="20">
        <f t="shared" si="16"/>
        <v>0</v>
      </c>
      <c r="H272" s="20">
        <f t="shared" si="17"/>
        <v>0</v>
      </c>
      <c r="I272" s="20">
        <f>Данные!AT263</f>
        <v>0</v>
      </c>
      <c r="J272" s="20">
        <f>Данные!AU263</f>
        <v>0</v>
      </c>
      <c r="K272" s="20">
        <f>Данные!AV263</f>
        <v>0</v>
      </c>
      <c r="L272" s="88" t="str">
        <f>IF(Данные!BD263="","",Данные!BD263)</f>
        <v/>
      </c>
    </row>
    <row r="273" spans="1:12" x14ac:dyDescent="0.4">
      <c r="A273" s="20">
        <f>Данные!W264</f>
        <v>2560</v>
      </c>
      <c r="B273" s="20">
        <f>Данные!X264</f>
        <v>50.34</v>
      </c>
      <c r="C273" s="20">
        <f>Данные!Y264</f>
        <v>195.1</v>
      </c>
      <c r="D273" s="20">
        <f t="shared" si="15"/>
        <v>180.596</v>
      </c>
      <c r="E273" s="20">
        <f>Данные!B264</f>
        <v>50.34</v>
      </c>
      <c r="F273" s="20">
        <f>Данные!C264</f>
        <v>195.1</v>
      </c>
      <c r="G273" s="20">
        <f t="shared" si="16"/>
        <v>0</v>
      </c>
      <c r="H273" s="20">
        <f t="shared" si="17"/>
        <v>0</v>
      </c>
      <c r="I273" s="20">
        <f>Данные!AT264</f>
        <v>0</v>
      </c>
      <c r="J273" s="20">
        <f>Данные!AU264</f>
        <v>0</v>
      </c>
      <c r="K273" s="20">
        <f>Данные!AV264</f>
        <v>0</v>
      </c>
      <c r="L273" s="88" t="str">
        <f>IF(Данные!BD264="","",Данные!BD264)</f>
        <v/>
      </c>
    </row>
    <row r="274" spans="1:12" x14ac:dyDescent="0.4">
      <c r="A274" s="20">
        <f>Данные!W265</f>
        <v>2570</v>
      </c>
      <c r="B274" s="20">
        <f>Данные!X265</f>
        <v>50.78</v>
      </c>
      <c r="C274" s="20">
        <f>Данные!Y265</f>
        <v>194.76</v>
      </c>
      <c r="D274" s="20">
        <f t="shared" si="15"/>
        <v>180.256</v>
      </c>
      <c r="E274" s="20">
        <f>Данные!B265</f>
        <v>50.78</v>
      </c>
      <c r="F274" s="20">
        <f>Данные!C265</f>
        <v>194.76</v>
      </c>
      <c r="G274" s="20">
        <f t="shared" si="16"/>
        <v>0</v>
      </c>
      <c r="H274" s="20">
        <f t="shared" si="17"/>
        <v>0</v>
      </c>
      <c r="I274" s="20">
        <f>Данные!AT265</f>
        <v>0</v>
      </c>
      <c r="J274" s="20">
        <f>Данные!AU265</f>
        <v>0</v>
      </c>
      <c r="K274" s="20">
        <f>Данные!AV265</f>
        <v>0</v>
      </c>
      <c r="L274" s="88" t="str">
        <f>IF(Данные!BD265="","",Данные!BD265)</f>
        <v/>
      </c>
    </row>
    <row r="275" spans="1:12" x14ac:dyDescent="0.4">
      <c r="A275" s="20">
        <f>Данные!W266</f>
        <v>2580</v>
      </c>
      <c r="B275" s="20">
        <f>Данные!X266</f>
        <v>50.7</v>
      </c>
      <c r="C275" s="20">
        <f>Данные!Y266</f>
        <v>194.81</v>
      </c>
      <c r="D275" s="20">
        <f t="shared" si="15"/>
        <v>180.30600000000001</v>
      </c>
      <c r="E275" s="20">
        <f>Данные!B266</f>
        <v>50.7</v>
      </c>
      <c r="F275" s="20">
        <f>Данные!C266</f>
        <v>194.81</v>
      </c>
      <c r="G275" s="20">
        <f t="shared" si="16"/>
        <v>0</v>
      </c>
      <c r="H275" s="20">
        <f t="shared" si="17"/>
        <v>0</v>
      </c>
      <c r="I275" s="20">
        <f>Данные!AT266</f>
        <v>0</v>
      </c>
      <c r="J275" s="20">
        <f>Данные!AU266</f>
        <v>0</v>
      </c>
      <c r="K275" s="20">
        <f>Данные!AV266</f>
        <v>0</v>
      </c>
      <c r="L275" s="88" t="str">
        <f>IF(Данные!BD266="","",Данные!BD266)</f>
        <v/>
      </c>
    </row>
    <row r="276" spans="1:12" x14ac:dyDescent="0.4">
      <c r="A276" s="20">
        <f>Данные!W267</f>
        <v>2590</v>
      </c>
      <c r="B276" s="20">
        <f>Данные!X267</f>
        <v>50.51</v>
      </c>
      <c r="C276" s="20">
        <f>Данные!Y267</f>
        <v>194.98</v>
      </c>
      <c r="D276" s="20">
        <f t="shared" si="15"/>
        <v>180.476</v>
      </c>
      <c r="E276" s="20">
        <f>Данные!B267</f>
        <v>50.51</v>
      </c>
      <c r="F276" s="20">
        <f>Данные!C267</f>
        <v>194.98</v>
      </c>
      <c r="G276" s="20">
        <f t="shared" si="16"/>
        <v>0</v>
      </c>
      <c r="H276" s="20">
        <f t="shared" si="17"/>
        <v>0</v>
      </c>
      <c r="I276" s="20">
        <f>Данные!AT267</f>
        <v>0</v>
      </c>
      <c r="J276" s="20">
        <f>Данные!AU267</f>
        <v>0</v>
      </c>
      <c r="K276" s="20">
        <f>Данные!AV267</f>
        <v>0</v>
      </c>
      <c r="L276" s="88" t="str">
        <f>IF(Данные!BD267="","",Данные!BD267)</f>
        <v/>
      </c>
    </row>
    <row r="277" spans="1:12" x14ac:dyDescent="0.4">
      <c r="A277" s="20">
        <f>Данные!W268</f>
        <v>2600</v>
      </c>
      <c r="B277" s="20">
        <f>Данные!X268</f>
        <v>50.48</v>
      </c>
      <c r="C277" s="20">
        <f>Данные!Y268</f>
        <v>194.8</v>
      </c>
      <c r="D277" s="20">
        <f t="shared" si="15"/>
        <v>180.29600000000002</v>
      </c>
      <c r="E277" s="20">
        <f>Данные!B268</f>
        <v>50.48</v>
      </c>
      <c r="F277" s="20">
        <f>Данные!C268</f>
        <v>194.8</v>
      </c>
      <c r="G277" s="20">
        <f t="shared" si="16"/>
        <v>0</v>
      </c>
      <c r="H277" s="20">
        <f t="shared" si="17"/>
        <v>0</v>
      </c>
      <c r="I277" s="20">
        <f>Данные!AT268</f>
        <v>0</v>
      </c>
      <c r="J277" s="20">
        <f>Данные!AU268</f>
        <v>0</v>
      </c>
      <c r="K277" s="20">
        <f>Данные!AV268</f>
        <v>0</v>
      </c>
      <c r="L277" s="88" t="str">
        <f>IF(Данные!BD268="","",Данные!BD268)</f>
        <v/>
      </c>
    </row>
    <row r="278" spans="1:12" x14ac:dyDescent="0.4">
      <c r="A278" s="20">
        <f>Данные!W269</f>
        <v>2610</v>
      </c>
      <c r="B278" s="20">
        <f>Данные!X269</f>
        <v>50.85</v>
      </c>
      <c r="C278" s="20">
        <f>Данные!Y269</f>
        <v>194.41</v>
      </c>
      <c r="D278" s="20">
        <f t="shared" si="15"/>
        <v>179.90600000000001</v>
      </c>
      <c r="E278" s="20">
        <f>Данные!B269</f>
        <v>50.85</v>
      </c>
      <c r="F278" s="20">
        <f>Данные!C269</f>
        <v>194.41</v>
      </c>
      <c r="G278" s="20">
        <f t="shared" si="16"/>
        <v>0</v>
      </c>
      <c r="H278" s="20">
        <f t="shared" si="17"/>
        <v>0</v>
      </c>
      <c r="I278" s="20">
        <f>Данные!AT269</f>
        <v>0</v>
      </c>
      <c r="J278" s="20">
        <f>Данные!AU269</f>
        <v>0</v>
      </c>
      <c r="K278" s="20">
        <f>Данные!AV269</f>
        <v>0</v>
      </c>
      <c r="L278" s="88" t="str">
        <f>IF(Данные!BD269="","",Данные!BD269)</f>
        <v/>
      </c>
    </row>
    <row r="279" spans="1:12" x14ac:dyDescent="0.4">
      <c r="A279" s="20">
        <f>Данные!W270</f>
        <v>2620</v>
      </c>
      <c r="B279" s="20">
        <f>Данные!X270</f>
        <v>51.35</v>
      </c>
      <c r="C279" s="20">
        <f>Данные!Y270</f>
        <v>193.94</v>
      </c>
      <c r="D279" s="20">
        <f t="shared" si="15"/>
        <v>179.43600000000001</v>
      </c>
      <c r="E279" s="20">
        <f>Данные!B270</f>
        <v>51.35</v>
      </c>
      <c r="F279" s="20">
        <f>Данные!C270</f>
        <v>193.94</v>
      </c>
      <c r="G279" s="20">
        <f t="shared" si="16"/>
        <v>0</v>
      </c>
      <c r="H279" s="20">
        <f t="shared" si="17"/>
        <v>0</v>
      </c>
      <c r="I279" s="20">
        <f>Данные!AT270</f>
        <v>0</v>
      </c>
      <c r="J279" s="20">
        <f>Данные!AU270</f>
        <v>0</v>
      </c>
      <c r="K279" s="20">
        <f>Данные!AV270</f>
        <v>0</v>
      </c>
      <c r="L279" s="88" t="str">
        <f>IF(Данные!BD270="","",Данные!BD270)</f>
        <v/>
      </c>
    </row>
    <row r="280" spans="1:12" x14ac:dyDescent="0.4">
      <c r="A280" s="20">
        <f>Данные!W271</f>
        <v>2630</v>
      </c>
      <c r="B280" s="20">
        <f>Данные!X271</f>
        <v>51.83</v>
      </c>
      <c r="C280" s="20">
        <f>Данные!Y271</f>
        <v>194.28</v>
      </c>
      <c r="D280" s="20">
        <f t="shared" si="15"/>
        <v>179.77600000000001</v>
      </c>
      <c r="E280" s="20">
        <f>Данные!B271</f>
        <v>51.83</v>
      </c>
      <c r="F280" s="20">
        <f>Данные!C271</f>
        <v>194.28</v>
      </c>
      <c r="G280" s="20">
        <f t="shared" si="16"/>
        <v>0</v>
      </c>
      <c r="H280" s="20">
        <f t="shared" si="17"/>
        <v>0</v>
      </c>
      <c r="I280" s="20">
        <f>Данные!AT271</f>
        <v>0</v>
      </c>
      <c r="J280" s="20">
        <f>Данные!AU271</f>
        <v>0</v>
      </c>
      <c r="K280" s="20">
        <f>Данные!AV271</f>
        <v>0</v>
      </c>
      <c r="L280" s="88" t="str">
        <f>IF(Данные!BD271="","",Данные!BD271)</f>
        <v/>
      </c>
    </row>
    <row r="281" spans="1:12" x14ac:dyDescent="0.4">
      <c r="A281" s="20">
        <f>Данные!W272</f>
        <v>2640</v>
      </c>
      <c r="B281" s="20">
        <f>Данные!X272</f>
        <v>51.7</v>
      </c>
      <c r="C281" s="20">
        <f>Данные!Y272</f>
        <v>194.6</v>
      </c>
      <c r="D281" s="20">
        <f t="shared" si="15"/>
        <v>180.096</v>
      </c>
      <c r="E281" s="20">
        <f>Данные!B272</f>
        <v>51.7</v>
      </c>
      <c r="F281" s="20">
        <f>Данные!C272</f>
        <v>194.6</v>
      </c>
      <c r="G281" s="20">
        <f t="shared" si="16"/>
        <v>0</v>
      </c>
      <c r="H281" s="20">
        <f t="shared" si="17"/>
        <v>0</v>
      </c>
      <c r="I281" s="20">
        <f>Данные!AT272</f>
        <v>0</v>
      </c>
      <c r="J281" s="20">
        <f>Данные!AU272</f>
        <v>0</v>
      </c>
      <c r="K281" s="20">
        <f>Данные!AV272</f>
        <v>0</v>
      </c>
      <c r="L281" s="88" t="str">
        <f>IF(Данные!BD272="","",Данные!BD272)</f>
        <v/>
      </c>
    </row>
    <row r="282" spans="1:12" x14ac:dyDescent="0.4">
      <c r="A282" s="20">
        <f>Данные!W273</f>
        <v>2650</v>
      </c>
      <c r="B282" s="20">
        <f>Данные!X273</f>
        <v>51.41</v>
      </c>
      <c r="C282" s="20">
        <f>Данные!Y273</f>
        <v>194.63</v>
      </c>
      <c r="D282" s="20">
        <f t="shared" si="15"/>
        <v>180.126</v>
      </c>
      <c r="E282" s="20">
        <f>Данные!B273</f>
        <v>51.41</v>
      </c>
      <c r="F282" s="20">
        <f>Данные!C273</f>
        <v>194.63</v>
      </c>
      <c r="G282" s="20">
        <f t="shared" si="16"/>
        <v>0</v>
      </c>
      <c r="H282" s="20">
        <f t="shared" si="17"/>
        <v>0</v>
      </c>
      <c r="I282" s="20">
        <f>Данные!AT273</f>
        <v>0</v>
      </c>
      <c r="J282" s="20">
        <f>Данные!AU273</f>
        <v>0</v>
      </c>
      <c r="K282" s="20">
        <f>Данные!AV273</f>
        <v>0</v>
      </c>
      <c r="L282" s="88" t="str">
        <f>IF(Данные!BD273="","",Данные!BD273)</f>
        <v/>
      </c>
    </row>
    <row r="283" spans="1:12" x14ac:dyDescent="0.4">
      <c r="A283" s="20">
        <f>Данные!W274</f>
        <v>2660</v>
      </c>
      <c r="B283" s="20">
        <f>Данные!X274</f>
        <v>51.31</v>
      </c>
      <c r="C283" s="20">
        <f>Данные!Y274</f>
        <v>194.86</v>
      </c>
      <c r="D283" s="20">
        <f t="shared" si="15"/>
        <v>180.35600000000002</v>
      </c>
      <c r="E283" s="20">
        <f>Данные!B274</f>
        <v>51.31</v>
      </c>
      <c r="F283" s="20">
        <f>Данные!C274</f>
        <v>194.86</v>
      </c>
      <c r="G283" s="20">
        <f t="shared" si="16"/>
        <v>0</v>
      </c>
      <c r="H283" s="20">
        <f t="shared" si="17"/>
        <v>0</v>
      </c>
      <c r="I283" s="20">
        <f>Данные!AT274</f>
        <v>0</v>
      </c>
      <c r="J283" s="20">
        <f>Данные!AU274</f>
        <v>0</v>
      </c>
      <c r="K283" s="20">
        <f>Данные!AV274</f>
        <v>0</v>
      </c>
      <c r="L283" s="88" t="str">
        <f>IF(Данные!BD274="","",Данные!BD274)</f>
        <v/>
      </c>
    </row>
    <row r="284" spans="1:12" x14ac:dyDescent="0.4">
      <c r="A284" s="20">
        <f>Данные!W275</f>
        <v>2671</v>
      </c>
      <c r="B284" s="20">
        <f>Данные!X275</f>
        <v>51.62</v>
      </c>
      <c r="C284" s="20">
        <f>Данные!Y275</f>
        <v>195.09399999999999</v>
      </c>
      <c r="D284" s="20">
        <f t="shared" si="15"/>
        <v>180.59</v>
      </c>
      <c r="E284" s="20">
        <f>Данные!B275</f>
        <v>51.62</v>
      </c>
      <c r="F284" s="20">
        <f>Данные!C275</f>
        <v>195.09399999999999</v>
      </c>
      <c r="G284" s="20">
        <f t="shared" si="16"/>
        <v>0</v>
      </c>
      <c r="H284" s="20">
        <f t="shared" si="17"/>
        <v>0</v>
      </c>
      <c r="I284" s="20">
        <f>Данные!AT275</f>
        <v>0</v>
      </c>
      <c r="J284" s="20">
        <f>Данные!AU275</f>
        <v>0</v>
      </c>
      <c r="K284" s="20">
        <f>Данные!AV275</f>
        <v>0</v>
      </c>
      <c r="L284" s="88" t="str">
        <f>IF(Данные!BD275="","",Данные!BD275)</f>
        <v/>
      </c>
    </row>
    <row r="285" spans="1:12" x14ac:dyDescent="0.4">
      <c r="A285" s="20">
        <f>Данные!W276</f>
        <v>2688.15</v>
      </c>
      <c r="B285" s="20">
        <f>Данные!X276</f>
        <v>54.15</v>
      </c>
      <c r="C285" s="20">
        <f>Данные!Y276</f>
        <v>198.13</v>
      </c>
      <c r="D285" s="20">
        <f t="shared" si="15"/>
        <v>183.626</v>
      </c>
      <c r="E285" s="20">
        <f>Данные!B276</f>
        <v>54.15</v>
      </c>
      <c r="F285" s="20">
        <f>Данные!C276</f>
        <v>198.33</v>
      </c>
      <c r="G285" s="20">
        <f t="shared" si="16"/>
        <v>0</v>
      </c>
      <c r="H285" s="20">
        <f t="shared" si="17"/>
        <v>-0.20000000000001705</v>
      </c>
      <c r="I285" s="20">
        <f>Данные!AT276</f>
        <v>2.4263712221980996E-2</v>
      </c>
      <c r="J285" s="20">
        <f>Данные!AU276</f>
        <v>2.0952215800207341E-4</v>
      </c>
      <c r="K285" s="20">
        <f>Данные!AV276</f>
        <v>2.4264616838635712E-2</v>
      </c>
      <c r="L285" s="88" t="str">
        <f>IF(Данные!BD276="","",Данные!BD276)</f>
        <v/>
      </c>
    </row>
    <row r="286" spans="1:12" x14ac:dyDescent="0.4">
      <c r="A286" s="20">
        <f>Данные!W277</f>
        <v>2706.46</v>
      </c>
      <c r="B286" s="20">
        <f>Данные!X277</f>
        <v>54.15</v>
      </c>
      <c r="C286" s="20">
        <f>Данные!Y277</f>
        <v>201.65</v>
      </c>
      <c r="D286" s="20">
        <f t="shared" si="15"/>
        <v>187.14600000000002</v>
      </c>
      <c r="E286" s="20">
        <f>Данные!B277</f>
        <v>54.15</v>
      </c>
      <c r="F286" s="20">
        <f>Данные!C277</f>
        <v>201.85</v>
      </c>
      <c r="G286" s="20">
        <f t="shared" si="16"/>
        <v>0</v>
      </c>
      <c r="H286" s="20">
        <f t="shared" si="17"/>
        <v>-0.19999999999998863</v>
      </c>
      <c r="I286" s="20">
        <f>Данные!AT277</f>
        <v>7.6040943966904917E-2</v>
      </c>
      <c r="J286" s="20">
        <f>Данные!AU277</f>
        <v>2.0952215800207341E-4</v>
      </c>
      <c r="K286" s="20">
        <f>Данные!AV277</f>
        <v>7.6041232623575136E-2</v>
      </c>
      <c r="L286" s="88" t="str">
        <f>IF(Данные!BD277="","",Данные!BD277)</f>
        <v/>
      </c>
    </row>
    <row r="287" spans="1:12" x14ac:dyDescent="0.4">
      <c r="A287" s="20">
        <f>Данные!W278</f>
        <v>2715.81</v>
      </c>
      <c r="B287" s="20">
        <f>Данные!X278</f>
        <v>54.38</v>
      </c>
      <c r="C287" s="20">
        <f>Данные!Y278</f>
        <v>200.05</v>
      </c>
      <c r="D287" s="20">
        <f t="shared" si="15"/>
        <v>185.54600000000002</v>
      </c>
      <c r="E287" s="20">
        <f>Данные!B278</f>
        <v>54.38</v>
      </c>
      <c r="F287" s="20">
        <f>Данные!C278</f>
        <v>200.25</v>
      </c>
      <c r="G287" s="20">
        <f t="shared" si="16"/>
        <v>0</v>
      </c>
      <c r="H287" s="20">
        <f t="shared" si="17"/>
        <v>-0.19999999999998863</v>
      </c>
      <c r="I287" s="20">
        <f>Данные!AT278</f>
        <v>0.10252338713962587</v>
      </c>
      <c r="J287" s="20">
        <f>Данные!AU278</f>
        <v>2.0952215800207341E-4</v>
      </c>
      <c r="K287" s="20">
        <f>Данные!AV278</f>
        <v>0.10252360123462449</v>
      </c>
      <c r="L287" s="88" t="str">
        <f>IF(Данные!BD278="","",Данные!BD278)</f>
        <v/>
      </c>
    </row>
    <row r="288" spans="1:12" x14ac:dyDescent="0.4">
      <c r="A288" s="20">
        <f>Данные!W279</f>
        <v>2734.25</v>
      </c>
      <c r="B288" s="20">
        <f>Данные!X279</f>
        <v>52.16</v>
      </c>
      <c r="C288" s="20">
        <f>Данные!Y279</f>
        <v>202.976</v>
      </c>
      <c r="D288" s="20">
        <f t="shared" si="15"/>
        <v>188.47200000000001</v>
      </c>
      <c r="E288" s="20">
        <f>Данные!B279</f>
        <v>52.16</v>
      </c>
      <c r="F288" s="20">
        <f>Данные!C279</f>
        <v>203.46</v>
      </c>
      <c r="G288" s="20">
        <f t="shared" si="16"/>
        <v>0</v>
      </c>
      <c r="H288" s="20">
        <f t="shared" si="17"/>
        <v>-0.48400000000000887</v>
      </c>
      <c r="I288" s="20">
        <f>Данные!AT279</f>
        <v>0.19014754654834892</v>
      </c>
      <c r="J288" s="20">
        <f>Данные!AU279</f>
        <v>5.2287095741121448E-4</v>
      </c>
      <c r="K288" s="20">
        <f>Данные!AV279</f>
        <v>0.19014826544671562</v>
      </c>
      <c r="L288" s="88" t="str">
        <f>IF(Данные!BD279="","",Данные!BD279)</f>
        <v/>
      </c>
    </row>
    <row r="289" spans="1:12" x14ac:dyDescent="0.4">
      <c r="A289" s="20">
        <f>Данные!W280</f>
        <v>2752.9</v>
      </c>
      <c r="B289" s="20">
        <f>Данные!X280</f>
        <v>49.16</v>
      </c>
      <c r="C289" s="20">
        <f>Данные!Y280</f>
        <v>204.26400000000001</v>
      </c>
      <c r="D289" s="20">
        <f t="shared" si="15"/>
        <v>189.76000000000002</v>
      </c>
      <c r="E289" s="20">
        <f>Данные!B280</f>
        <v>49.16</v>
      </c>
      <c r="F289" s="20">
        <f>Данные!C280</f>
        <v>204.6</v>
      </c>
      <c r="G289" s="20">
        <f t="shared" si="16"/>
        <v>0</v>
      </c>
      <c r="H289" s="20">
        <f t="shared" si="17"/>
        <v>-0.33599999999998431</v>
      </c>
      <c r="I289" s="20">
        <f>Данные!AT280</f>
        <v>0.29365560653970191</v>
      </c>
      <c r="J289" s="20">
        <f>Данные!AU280</f>
        <v>4.5839408130632364E-4</v>
      </c>
      <c r="K289" s="20">
        <f>Данные!AV280</f>
        <v>0.29365596431425328</v>
      </c>
      <c r="L289" s="88" t="str">
        <f>IF(Данные!BD280="","",Данные!BD280)</f>
        <v/>
      </c>
    </row>
    <row r="290" spans="1:12" x14ac:dyDescent="0.4">
      <c r="A290" s="20">
        <f>Данные!W281</f>
        <v>2761.9</v>
      </c>
      <c r="B290" s="20">
        <f>Данные!X281</f>
        <v>47.55</v>
      </c>
      <c r="C290" s="20">
        <f>Данные!Y281</f>
        <v>205.94200000000001</v>
      </c>
      <c r="D290" s="20">
        <f t="shared" ref="D290:D298" si="18">IF(C290-$P$4&gt;=0,C290-$P$4,C290-$P$4+360)</f>
        <v>191.43800000000002</v>
      </c>
      <c r="E290" s="20">
        <f>Данные!B281</f>
        <v>47.55</v>
      </c>
      <c r="F290" s="20">
        <f>Данные!C281</f>
        <v>206.26</v>
      </c>
      <c r="G290" s="20">
        <f t="shared" ref="G290:G298" si="19">B290-E290</f>
        <v>0</v>
      </c>
      <c r="H290" s="20">
        <f t="shared" ref="H290:H298" si="20">C290-F290</f>
        <v>-0.31799999999998363</v>
      </c>
      <c r="I290" s="20">
        <f>Данные!AT281</f>
        <v>0.33198793586172287</v>
      </c>
      <c r="J290" s="20">
        <f>Данные!AU281</f>
        <v>4.5330095508688828E-4</v>
      </c>
      <c r="K290" s="20">
        <f>Данные!AV281</f>
        <v>0.3319882453332999</v>
      </c>
      <c r="L290" s="88" t="str">
        <f>IF(Данные!BD281="","",Данные!BD281)</f>
        <v/>
      </c>
    </row>
    <row r="291" spans="1:12" x14ac:dyDescent="0.4">
      <c r="A291" s="20">
        <f>Данные!W282</f>
        <v>2771.16</v>
      </c>
      <c r="B291" s="20">
        <f>Данные!X282</f>
        <v>46.82</v>
      </c>
      <c r="C291" s="20">
        <f>Данные!Y282</f>
        <v>207.422</v>
      </c>
      <c r="D291" s="20">
        <f t="shared" si="18"/>
        <v>192.91800000000001</v>
      </c>
      <c r="E291" s="20">
        <f>Данные!B282</f>
        <v>46.82</v>
      </c>
      <c r="F291" s="20">
        <f>Данные!C282</f>
        <v>207.63</v>
      </c>
      <c r="G291" s="20">
        <f t="shared" si="19"/>
        <v>0</v>
      </c>
      <c r="H291" s="20">
        <f t="shared" si="20"/>
        <v>-0.20799999999999841</v>
      </c>
      <c r="I291" s="20">
        <f>Данные!AT282</f>
        <v>0.36311635072986248</v>
      </c>
      <c r="J291" s="20">
        <f>Данные!AU282</f>
        <v>4.2635143699953915E-4</v>
      </c>
      <c r="K291" s="20">
        <f>Данные!AV282</f>
        <v>0.36311660102909138</v>
      </c>
      <c r="L291" s="88" t="str">
        <f>IF(Данные!BD282="","",Данные!BD282)</f>
        <v/>
      </c>
    </row>
    <row r="292" spans="1:12" x14ac:dyDescent="0.4">
      <c r="A292" s="20">
        <f>Данные!W283</f>
        <v>2780.31</v>
      </c>
      <c r="B292" s="20">
        <f>Данные!X283</f>
        <v>45.76</v>
      </c>
      <c r="C292" s="20">
        <f>Данные!Y283</f>
        <v>209.80799999999999</v>
      </c>
      <c r="D292" s="20">
        <f t="shared" si="18"/>
        <v>195.304</v>
      </c>
      <c r="E292" s="20">
        <f>Данные!B283</f>
        <v>45.76</v>
      </c>
      <c r="F292" s="20">
        <f>Данные!C283</f>
        <v>210.19</v>
      </c>
      <c r="G292" s="20">
        <f t="shared" si="19"/>
        <v>0</v>
      </c>
      <c r="H292" s="20">
        <f t="shared" si="20"/>
        <v>-0.382000000000005</v>
      </c>
      <c r="I292" s="20">
        <f>Данные!AT283</f>
        <v>0.39688263868674434</v>
      </c>
      <c r="J292" s="20">
        <f>Данные!AU283</f>
        <v>4.9852174743136857E-4</v>
      </c>
      <c r="K292" s="20">
        <f>Данные!AV283</f>
        <v>0.39688295178161215</v>
      </c>
      <c r="L292" s="88" t="str">
        <f>IF(Данные!BD283="","",Данные!BD283)</f>
        <v/>
      </c>
    </row>
    <row r="293" spans="1:12" x14ac:dyDescent="0.4">
      <c r="A293" s="20">
        <f>Данные!W284</f>
        <v>2789.44</v>
      </c>
      <c r="B293" s="20">
        <f>Данные!X284</f>
        <v>44.65</v>
      </c>
      <c r="C293" s="20">
        <f>Данные!Y284</f>
        <v>211.74199999999999</v>
      </c>
      <c r="D293" s="20">
        <f t="shared" si="18"/>
        <v>197.238</v>
      </c>
      <c r="E293" s="20">
        <f>Данные!B284</f>
        <v>44.65</v>
      </c>
      <c r="F293" s="20">
        <f>Данные!C284</f>
        <v>211.46</v>
      </c>
      <c r="G293" s="20">
        <f t="shared" si="19"/>
        <v>0</v>
      </c>
      <c r="H293" s="20">
        <f t="shared" si="20"/>
        <v>0.28199999999998226</v>
      </c>
      <c r="I293" s="20">
        <f>Данные!AT284</f>
        <v>0.40289034224415182</v>
      </c>
      <c r="J293" s="20">
        <f>Данные!AU284</f>
        <v>3.2359271608584095E-4</v>
      </c>
      <c r="K293" s="20">
        <f>Данные!AV284</f>
        <v>0.40289047219542895</v>
      </c>
      <c r="L293" s="88" t="str">
        <f>IF(Данные!BD284="","",Данные!BD284)</f>
        <v/>
      </c>
    </row>
    <row r="294" spans="1:12" x14ac:dyDescent="0.4">
      <c r="A294" s="20">
        <f>Данные!W285</f>
        <v>2798.74</v>
      </c>
      <c r="B294" s="20">
        <f>Данные!X285</f>
        <v>43.22</v>
      </c>
      <c r="C294" s="20">
        <f>Данные!Y285</f>
        <v>211.84399999999999</v>
      </c>
      <c r="D294" s="20">
        <f t="shared" si="18"/>
        <v>197.34</v>
      </c>
      <c r="E294" s="20">
        <f>Данные!B285</f>
        <v>43.22</v>
      </c>
      <c r="F294" s="20">
        <f>Данные!C285</f>
        <v>212.13</v>
      </c>
      <c r="G294" s="20">
        <f t="shared" si="19"/>
        <v>0</v>
      </c>
      <c r="H294" s="20">
        <f t="shared" si="20"/>
        <v>-0.28600000000000136</v>
      </c>
      <c r="I294" s="20">
        <f>Данные!AT285</f>
        <v>0.40269250534081491</v>
      </c>
      <c r="J294" s="20">
        <f>Данные!AU285</f>
        <v>3.5947479364040191E-4</v>
      </c>
      <c r="K294" s="20">
        <f>Данные!AV285</f>
        <v>0.40269266578842666</v>
      </c>
      <c r="L294" s="88" t="str">
        <f>IF(Данные!BD285="","",Данные!BD285)</f>
        <v/>
      </c>
    </row>
    <row r="295" spans="1:12" x14ac:dyDescent="0.4">
      <c r="A295" s="20">
        <f>Данные!W286</f>
        <v>2808.07</v>
      </c>
      <c r="B295" s="20">
        <f>Данные!X286</f>
        <v>41.72</v>
      </c>
      <c r="C295" s="20">
        <f>Данные!Y286</f>
        <v>212.17599999999999</v>
      </c>
      <c r="D295" s="20">
        <f t="shared" si="18"/>
        <v>197.672</v>
      </c>
      <c r="E295" s="20">
        <f>Данные!B286</f>
        <v>41.72</v>
      </c>
      <c r="F295" s="20">
        <f>Данные!C286</f>
        <v>212.35</v>
      </c>
      <c r="G295" s="20">
        <f t="shared" si="19"/>
        <v>0</v>
      </c>
      <c r="H295" s="20">
        <f t="shared" si="20"/>
        <v>-0.17400000000000659</v>
      </c>
      <c r="I295" s="20">
        <f>Данные!AT286</f>
        <v>0.42778141140155163</v>
      </c>
      <c r="J295" s="20">
        <f>Данные!AU286</f>
        <v>3.5455178931442788E-4</v>
      </c>
      <c r="K295" s="20">
        <f>Данные!AV286</f>
        <v>0.42778155833050452</v>
      </c>
      <c r="L295" s="88" t="str">
        <f>IF(Данные!BD286="","",Данные!BD286)</f>
        <v/>
      </c>
    </row>
    <row r="296" spans="1:12" x14ac:dyDescent="0.4">
      <c r="A296" s="20">
        <f>Данные!W287</f>
        <v>2817.29</v>
      </c>
      <c r="B296" s="20">
        <f>Данные!X287</f>
        <v>39.159999999999997</v>
      </c>
      <c r="C296" s="20">
        <f>Данные!Y287</f>
        <v>212.458</v>
      </c>
      <c r="D296" s="20">
        <f t="shared" si="18"/>
        <v>197.95400000000001</v>
      </c>
      <c r="E296" s="20">
        <f>Данные!B287</f>
        <v>39.159999999999997</v>
      </c>
      <c r="F296" s="20">
        <f>Данные!C287</f>
        <v>212.34</v>
      </c>
      <c r="G296" s="20">
        <f t="shared" si="19"/>
        <v>0</v>
      </c>
      <c r="H296" s="20">
        <f t="shared" si="20"/>
        <v>0.117999999999995</v>
      </c>
      <c r="I296" s="20">
        <f>Данные!AT287</f>
        <v>0.43106824598035814</v>
      </c>
      <c r="J296" s="20">
        <f>Данные!AU287</f>
        <v>3.4860330242736381E-4</v>
      </c>
      <c r="K296" s="20">
        <f>Данные!AV287</f>
        <v>0.43106838693743832</v>
      </c>
      <c r="L296" s="88" t="str">
        <f>IF(Данные!BD287="","",Данные!BD287)</f>
        <v/>
      </c>
    </row>
    <row r="297" spans="1:12" x14ac:dyDescent="0.4">
      <c r="A297" s="20">
        <f>Данные!W288</f>
        <v>2826.62</v>
      </c>
      <c r="B297" s="20">
        <f>Данные!X288</f>
        <v>37.380000000000003</v>
      </c>
      <c r="C297" s="20">
        <f>Данные!Y288</f>
        <v>211.68600000000001</v>
      </c>
      <c r="D297" s="20">
        <f t="shared" si="18"/>
        <v>197.18200000000002</v>
      </c>
      <c r="E297" s="20">
        <f>Данные!B288</f>
        <v>37.380000000000003</v>
      </c>
      <c r="F297" s="20">
        <f>Данные!C288</f>
        <v>211.87</v>
      </c>
      <c r="G297" s="20">
        <f t="shared" si="19"/>
        <v>0</v>
      </c>
      <c r="H297" s="20">
        <f t="shared" si="20"/>
        <v>-0.1839999999999975</v>
      </c>
      <c r="I297" s="20">
        <f>Данные!AT288</f>
        <v>0.43407382889265106</v>
      </c>
      <c r="J297" s="20">
        <f>Данные!AU288</f>
        <v>3.2185887357627507E-4</v>
      </c>
      <c r="K297" s="20">
        <f>Данные!AV288</f>
        <v>0.43407394821926482</v>
      </c>
      <c r="L297" s="88" t="str">
        <f>IF(Данные!BD288="","",Данные!BD288)</f>
        <v/>
      </c>
    </row>
    <row r="298" spans="1:12" x14ac:dyDescent="0.4">
      <c r="A298" s="20">
        <f>Данные!W289</f>
        <v>2845.14</v>
      </c>
      <c r="B298" s="20">
        <f>Данные!X289</f>
        <v>33.31</v>
      </c>
      <c r="C298" s="20">
        <f>Данные!Y289</f>
        <v>213.58</v>
      </c>
      <c r="D298" s="20">
        <f t="shared" si="18"/>
        <v>199.07600000000002</v>
      </c>
      <c r="E298" s="20">
        <f>Данные!B289</f>
        <v>33.31</v>
      </c>
      <c r="F298" s="20">
        <f>Данные!C289</f>
        <v>213.87</v>
      </c>
      <c r="G298" s="20">
        <f t="shared" si="19"/>
        <v>0</v>
      </c>
      <c r="H298" s="20">
        <f t="shared" si="20"/>
        <v>-0.28999999999999204</v>
      </c>
      <c r="I298" s="20">
        <f>Данные!AT289</f>
        <v>0.47738738028142735</v>
      </c>
      <c r="J298" s="20">
        <f>Данные!AU289</f>
        <v>3.7469249446075992E-4</v>
      </c>
      <c r="K298" s="20">
        <f>Данные!AV289</f>
        <v>0.47738752732599699</v>
      </c>
      <c r="L298" s="88" t="str">
        <f>IF(Данные!BD289="","",Данные!BD289)</f>
        <v/>
      </c>
    </row>
    <row r="299" spans="1:12" x14ac:dyDescent="0.4">
      <c r="A299" s="20">
        <f>Данные!W290</f>
        <v>2863.62</v>
      </c>
      <c r="B299" s="20">
        <f>Данные!X290</f>
        <v>32</v>
      </c>
      <c r="C299" s="20">
        <f>Данные!Y290</f>
        <v>218.792</v>
      </c>
      <c r="D299" s="20">
        <f t="shared" ref="D299:D308" si="21">IF(C299-$P$4&gt;=0,C299-$P$4,C299-$P$4+360)</f>
        <v>204.28800000000001</v>
      </c>
      <c r="E299" s="20">
        <f>Данные!B290</f>
        <v>32</v>
      </c>
      <c r="F299" s="20">
        <f>Данные!C290</f>
        <v>218.96</v>
      </c>
      <c r="G299" s="20">
        <f t="shared" ref="G299:G308" si="22">B299-E299</f>
        <v>0</v>
      </c>
      <c r="H299" s="20">
        <f t="shared" ref="H299:H308" si="23">C299-F299</f>
        <v>-0.16800000000000637</v>
      </c>
      <c r="I299" s="20">
        <f>Данные!AT290</f>
        <v>0.51671698349751916</v>
      </c>
      <c r="J299" s="20">
        <f>Данные!AU290</f>
        <v>2.3028328268992482E-4</v>
      </c>
      <c r="K299" s="20">
        <f>Данные!AV290</f>
        <v>0.51671703481225173</v>
      </c>
      <c r="L299" s="88" t="str">
        <f>IF(Данные!BD290="","",Данные!BD290)</f>
        <v/>
      </c>
    </row>
    <row r="300" spans="1:12" x14ac:dyDescent="0.4">
      <c r="A300" s="20">
        <f>Данные!W291</f>
        <v>2882.02</v>
      </c>
      <c r="B300" s="20">
        <f>Данные!X291</f>
        <v>31.92</v>
      </c>
      <c r="C300" s="20">
        <f>Данные!Y291</f>
        <v>219.392</v>
      </c>
      <c r="D300" s="20">
        <f t="shared" si="21"/>
        <v>204.88800000000001</v>
      </c>
      <c r="E300" s="20">
        <f>Данные!B291</f>
        <v>31.92</v>
      </c>
      <c r="F300" s="20">
        <f>Данные!C291</f>
        <v>219.23</v>
      </c>
      <c r="G300" s="20">
        <f t="shared" si="22"/>
        <v>0</v>
      </c>
      <c r="H300" s="20">
        <f t="shared" si="23"/>
        <v>0.16200000000000614</v>
      </c>
      <c r="I300" s="20">
        <f>Данные!AT291</f>
        <v>0.51726353619260779</v>
      </c>
      <c r="J300" s="20">
        <f>Данные!AU291</f>
        <v>1.9840608365484513E-4</v>
      </c>
      <c r="K300" s="20">
        <f>Данные!AV291</f>
        <v>0.51726357424378466</v>
      </c>
      <c r="L300" s="88" t="str">
        <f>IF(Данные!BD291="","",Данные!BD291)</f>
        <v/>
      </c>
    </row>
    <row r="301" spans="1:12" x14ac:dyDescent="0.4">
      <c r="A301" s="20">
        <f>Данные!W292</f>
        <v>2900.1</v>
      </c>
      <c r="B301" s="20">
        <f>Данные!X292</f>
        <v>30.96</v>
      </c>
      <c r="C301" s="20">
        <f>Данные!Y292</f>
        <v>218.32499999999999</v>
      </c>
      <c r="D301" s="20">
        <f t="shared" si="21"/>
        <v>203.821</v>
      </c>
      <c r="E301" s="20">
        <f>Данные!B292</f>
        <v>30.96</v>
      </c>
      <c r="F301" s="20">
        <f>Данные!C292</f>
        <v>218.6</v>
      </c>
      <c r="G301" s="20">
        <f t="shared" si="22"/>
        <v>0</v>
      </c>
      <c r="H301" s="20">
        <f t="shared" si="23"/>
        <v>-0.27500000000000568</v>
      </c>
      <c r="I301" s="20">
        <f>Данные!AT292</f>
        <v>0.52588506484882369</v>
      </c>
      <c r="J301" s="20">
        <f>Данные!AU292</f>
        <v>1.1941571756324265E-4</v>
      </c>
      <c r="K301" s="20">
        <f>Данные!AV292</f>
        <v>0.52588507840702725</v>
      </c>
      <c r="L301" s="88" t="str">
        <f>IF(Данные!BD292="","",Данные!BD292)</f>
        <v/>
      </c>
    </row>
    <row r="302" spans="1:12" x14ac:dyDescent="0.4">
      <c r="A302" s="20">
        <f>Данные!W293</f>
        <v>2918.85</v>
      </c>
      <c r="B302" s="20">
        <f>Данные!X293</f>
        <v>31.48</v>
      </c>
      <c r="C302" s="20">
        <f>Данные!Y293</f>
        <v>219.09100000000001</v>
      </c>
      <c r="D302" s="20">
        <f t="shared" si="21"/>
        <v>204.58700000000002</v>
      </c>
      <c r="E302" s="20">
        <f>Данные!B293</f>
        <v>31.48</v>
      </c>
      <c r="F302" s="20">
        <f>Данные!C293</f>
        <v>219.23</v>
      </c>
      <c r="G302" s="20">
        <f t="shared" si="22"/>
        <v>0</v>
      </c>
      <c r="H302" s="20">
        <f t="shared" si="23"/>
        <v>-0.13899999999998158</v>
      </c>
      <c r="I302" s="20">
        <f>Данные!AT293</f>
        <v>0.56006841271905994</v>
      </c>
      <c r="J302" s="20">
        <f>Данные!AU293</f>
        <v>9.865537549558212E-5</v>
      </c>
      <c r="K302" s="20">
        <f>Данные!AV293</f>
        <v>0.56006842140807256</v>
      </c>
      <c r="L302" s="88" t="str">
        <f>IF(Данные!BD293="","",Данные!BD293)</f>
        <v/>
      </c>
    </row>
    <row r="303" spans="1:12" x14ac:dyDescent="0.4">
      <c r="A303" s="20">
        <f>Данные!W294</f>
        <v>2937.25</v>
      </c>
      <c r="B303" s="20">
        <f>Данные!X294</f>
        <v>31.78</v>
      </c>
      <c r="C303" s="20">
        <f>Данные!Y294</f>
        <v>222.30500000000001</v>
      </c>
      <c r="D303" s="20">
        <f t="shared" si="21"/>
        <v>207.80100000000002</v>
      </c>
      <c r="E303" s="20">
        <f>Данные!B294</f>
        <v>31.78</v>
      </c>
      <c r="F303" s="20">
        <f>Данные!C294</f>
        <v>221.95</v>
      </c>
      <c r="G303" s="20">
        <f t="shared" si="22"/>
        <v>0</v>
      </c>
      <c r="H303" s="20">
        <f t="shared" si="23"/>
        <v>0.35500000000001819</v>
      </c>
      <c r="I303" s="20">
        <f>Данные!AT294</f>
        <v>0.54250291839792231</v>
      </c>
      <c r="J303" s="20">
        <f>Данные!AU294</f>
        <v>-2.2191181415109895E-4</v>
      </c>
      <c r="K303" s="20">
        <f>Данные!AV294</f>
        <v>0.5425029637846378</v>
      </c>
      <c r="L303" s="88" t="str">
        <f>IF(Данные!BD294="","",Данные!BD294)</f>
        <v/>
      </c>
    </row>
    <row r="304" spans="1:12" x14ac:dyDescent="0.4">
      <c r="A304" s="20">
        <f>Данные!W295</f>
        <v>2955.49</v>
      </c>
      <c r="B304" s="20">
        <f>Данные!X295</f>
        <v>31.16</v>
      </c>
      <c r="C304" s="20">
        <f>Данные!Y295</f>
        <v>222.90199999999999</v>
      </c>
      <c r="D304" s="20">
        <f t="shared" si="21"/>
        <v>208.398</v>
      </c>
      <c r="E304" s="20">
        <f>Данные!B295</f>
        <v>31.16</v>
      </c>
      <c r="F304" s="20">
        <f>Данные!C295</f>
        <v>222.82</v>
      </c>
      <c r="G304" s="20">
        <f t="shared" si="22"/>
        <v>0</v>
      </c>
      <c r="H304" s="20">
        <f t="shared" si="23"/>
        <v>8.1999999999993634E-2</v>
      </c>
      <c r="I304" s="20">
        <f>Данные!AT295</f>
        <v>0.50756741626808988</v>
      </c>
      <c r="J304" s="20">
        <f>Данные!AU295</f>
        <v>-1.788110989764391E-4</v>
      </c>
      <c r="K304" s="20">
        <f>Данные!AV295</f>
        <v>0.50756744776480056</v>
      </c>
      <c r="L304" s="88" t="str">
        <f>IF(Данные!BD295="","",Данные!BD295)</f>
        <v/>
      </c>
    </row>
    <row r="305" spans="1:12" x14ac:dyDescent="0.4">
      <c r="A305" s="20">
        <f>Данные!W296</f>
        <v>2973.78</v>
      </c>
      <c r="B305" s="20">
        <f>Данные!X296</f>
        <v>31.71</v>
      </c>
      <c r="C305" s="20">
        <f>Данные!Y296</f>
        <v>222.596</v>
      </c>
      <c r="D305" s="20">
        <f t="shared" si="21"/>
        <v>208.09200000000001</v>
      </c>
      <c r="E305" s="20">
        <f>Данные!B296</f>
        <v>31.71</v>
      </c>
      <c r="F305" s="20">
        <f>Данные!C296</f>
        <v>222.09</v>
      </c>
      <c r="G305" s="20">
        <f t="shared" si="22"/>
        <v>0</v>
      </c>
      <c r="H305" s="20">
        <f t="shared" si="23"/>
        <v>0.50600000000000023</v>
      </c>
      <c r="I305" s="20">
        <f>Данные!AT296</f>
        <v>0.46089998247819197</v>
      </c>
      <c r="J305" s="20">
        <f>Данные!AU296</f>
        <v>-1.3148394373274641E-4</v>
      </c>
      <c r="K305" s="20">
        <f>Данные!AV296</f>
        <v>0.46090000123283265</v>
      </c>
      <c r="L305" s="88" t="str">
        <f>IF(Данные!BD296="","",Данные!BD296)</f>
        <v/>
      </c>
    </row>
    <row r="306" spans="1:12" x14ac:dyDescent="0.4">
      <c r="A306" s="20">
        <f>Данные!W297</f>
        <v>2991.87</v>
      </c>
      <c r="B306" s="20">
        <f>Данные!X297</f>
        <v>32.119999999999997</v>
      </c>
      <c r="C306" s="20">
        <f>Данные!Y297</f>
        <v>222.65700000000001</v>
      </c>
      <c r="D306" s="20">
        <f t="shared" si="21"/>
        <v>208.15300000000002</v>
      </c>
      <c r="E306" s="20">
        <f>Данные!B297</f>
        <v>32.119999999999997</v>
      </c>
      <c r="F306" s="20">
        <f>Данные!C297</f>
        <v>222.82</v>
      </c>
      <c r="G306" s="20">
        <f t="shared" si="22"/>
        <v>0</v>
      </c>
      <c r="H306" s="20">
        <f t="shared" si="23"/>
        <v>-0.16299999999998249</v>
      </c>
      <c r="I306" s="20">
        <f>Данные!AT297</f>
        <v>0.43428095280009998</v>
      </c>
      <c r="J306" s="20">
        <f>Данные!AU297</f>
        <v>-7.383728689092095E-5</v>
      </c>
      <c r="K306" s="20">
        <f>Данные!AV297</f>
        <v>0.43428095907707903</v>
      </c>
      <c r="L306" s="88" t="str">
        <f>IF(Данные!BD297="","",Данные!BD297)</f>
        <v/>
      </c>
    </row>
    <row r="307" spans="1:12" x14ac:dyDescent="0.4">
      <c r="A307" s="20">
        <f>Данные!W298</f>
        <v>3010.17</v>
      </c>
      <c r="B307" s="20">
        <f>Данные!X298</f>
        <v>31.89</v>
      </c>
      <c r="C307" s="20">
        <f>Данные!Y298</f>
        <v>222.20500000000001</v>
      </c>
      <c r="D307" s="20">
        <f t="shared" si="21"/>
        <v>207.70100000000002</v>
      </c>
      <c r="E307" s="20">
        <f>Данные!B298</f>
        <v>31.89</v>
      </c>
      <c r="F307" s="20">
        <f>Данные!C298</f>
        <v>221.83</v>
      </c>
      <c r="G307" s="20">
        <f t="shared" si="22"/>
        <v>0</v>
      </c>
      <c r="H307" s="20">
        <f t="shared" si="23"/>
        <v>0.375</v>
      </c>
      <c r="I307" s="20">
        <f>Данные!AT298</f>
        <v>0.41759002817713464</v>
      </c>
      <c r="J307" s="20">
        <f>Данные!AU298</f>
        <v>1.2004765721940203E-5</v>
      </c>
      <c r="K307" s="20">
        <f>Данные!AV298</f>
        <v>0.4175900283496895</v>
      </c>
      <c r="L307" s="88" t="str">
        <f>IF(Данные!BD298="","",Данные!BD298)</f>
        <v/>
      </c>
    </row>
    <row r="308" spans="1:12" x14ac:dyDescent="0.4">
      <c r="A308" s="20">
        <f>Данные!W299</f>
        <v>3028.65</v>
      </c>
      <c r="B308" s="20">
        <f>Данные!X299</f>
        <v>32.24</v>
      </c>
      <c r="C308" s="20">
        <f>Данные!Y299</f>
        <v>221.77699999999999</v>
      </c>
      <c r="D308" s="20">
        <f t="shared" si="21"/>
        <v>207.273</v>
      </c>
      <c r="E308" s="20">
        <f>Данные!B299</f>
        <v>32.24</v>
      </c>
      <c r="F308" s="20">
        <f>Данные!C299</f>
        <v>222.1</v>
      </c>
      <c r="G308" s="20">
        <f t="shared" si="22"/>
        <v>0</v>
      </c>
      <c r="H308" s="20">
        <f t="shared" si="23"/>
        <v>-0.3230000000000075</v>
      </c>
      <c r="I308" s="20">
        <f>Данные!AT299</f>
        <v>0.4137229146066983</v>
      </c>
      <c r="J308" s="20">
        <f>Данные!AU299</f>
        <v>-3.5138054954586551E-7</v>
      </c>
      <c r="K308" s="20">
        <f>Данные!AV299</f>
        <v>0.41372291460684751</v>
      </c>
      <c r="L308" s="88" t="str">
        <f>IF(Данные!BD299="","",Данные!BD299)</f>
        <v/>
      </c>
    </row>
    <row r="309" spans="1:12" x14ac:dyDescent="0.4">
      <c r="A309" s="20">
        <f>Данные!W300</f>
        <v>3046.85</v>
      </c>
      <c r="B309" s="20">
        <f>Данные!X300</f>
        <v>32.25</v>
      </c>
      <c r="C309" s="20">
        <f>Данные!Y300</f>
        <v>222.17599999999999</v>
      </c>
      <c r="D309" s="20">
        <f t="shared" ref="D309:D315" si="24">IF(C309-$P$4&gt;=0,C309-$P$4,C309-$P$4+360)</f>
        <v>207.672</v>
      </c>
      <c r="E309" s="20">
        <f>Данные!B300</f>
        <v>32.25</v>
      </c>
      <c r="F309" s="20">
        <f>Данные!C300</f>
        <v>222.43</v>
      </c>
      <c r="G309" s="20">
        <f t="shared" ref="G309:G315" si="25">B309-E309</f>
        <v>0</v>
      </c>
      <c r="H309" s="20">
        <f t="shared" ref="H309:H315" si="26">C309-F309</f>
        <v>-0.2540000000000191</v>
      </c>
      <c r="I309" s="20">
        <f>Данные!AT300</f>
        <v>0.45958559218057182</v>
      </c>
      <c r="J309" s="20">
        <f>Данные!AU300</f>
        <v>-5.9465087360877078E-6</v>
      </c>
      <c r="K309" s="20">
        <f>Данные!AV300</f>
        <v>0.45958559221904233</v>
      </c>
      <c r="L309" s="88" t="str">
        <f>IF(Данные!BD300="","",Данные!BD300)</f>
        <v/>
      </c>
    </row>
    <row r="310" spans="1:12" x14ac:dyDescent="0.4">
      <c r="A310" s="20">
        <f>Данные!W301</f>
        <v>3065.13</v>
      </c>
      <c r="B310" s="20">
        <f>Данные!X301</f>
        <v>32.68</v>
      </c>
      <c r="C310" s="20">
        <f>Данные!Y301</f>
        <v>222.03100000000001</v>
      </c>
      <c r="D310" s="20">
        <f t="shared" si="24"/>
        <v>207.52700000000002</v>
      </c>
      <c r="E310" s="20">
        <f>Данные!B301</f>
        <v>32.68</v>
      </c>
      <c r="F310" s="20">
        <f>Данные!C301</f>
        <v>221.84</v>
      </c>
      <c r="G310" s="20">
        <f t="shared" si="25"/>
        <v>0</v>
      </c>
      <c r="H310" s="20">
        <f t="shared" si="26"/>
        <v>0.1910000000000025</v>
      </c>
      <c r="I310" s="20">
        <f>Данные!AT301</f>
        <v>0.46443854030690207</v>
      </c>
      <c r="J310" s="20">
        <f>Данные!AU301</f>
        <v>3.094937710557133E-5</v>
      </c>
      <c r="K310" s="20">
        <f>Данные!AV301</f>
        <v>0.46443854133810841</v>
      </c>
      <c r="L310" s="88" t="str">
        <f>IF(Данные!BD301="","",Данные!BD301)</f>
        <v/>
      </c>
    </row>
    <row r="311" spans="1:12" x14ac:dyDescent="0.4">
      <c r="A311" s="20">
        <f>Данные!W302</f>
        <v>3083.38</v>
      </c>
      <c r="B311" s="20">
        <f>Данные!X302</f>
        <v>34.03</v>
      </c>
      <c r="C311" s="20">
        <f>Данные!Y302</f>
        <v>223.33799999999999</v>
      </c>
      <c r="D311" s="20">
        <f t="shared" si="24"/>
        <v>208.834</v>
      </c>
      <c r="E311" s="20">
        <f>Данные!B302</f>
        <v>34.03</v>
      </c>
      <c r="F311" s="20">
        <f>Данные!C302</f>
        <v>223.26</v>
      </c>
      <c r="G311" s="20">
        <f t="shared" si="25"/>
        <v>0</v>
      </c>
      <c r="H311" s="20">
        <f t="shared" si="26"/>
        <v>7.8000000000002956E-2</v>
      </c>
      <c r="I311" s="20">
        <f>Данные!AT302</f>
        <v>0.4424391921647024</v>
      </c>
      <c r="J311" s="20">
        <f>Данные!AU302</f>
        <v>6.698448760289466E-5</v>
      </c>
      <c r="K311" s="20">
        <f>Данные!AV302</f>
        <v>0.44243919723536707</v>
      </c>
      <c r="L311" s="88" t="str">
        <f>IF(Данные!BD302="","",Данные!BD302)</f>
        <v/>
      </c>
    </row>
    <row r="312" spans="1:12" x14ac:dyDescent="0.4">
      <c r="A312" s="20">
        <f>Данные!W303</f>
        <v>3102.13</v>
      </c>
      <c r="B312" s="20">
        <f>Данные!X303</f>
        <v>34.15</v>
      </c>
      <c r="C312" s="20">
        <f>Данные!Y303</f>
        <v>223.9</v>
      </c>
      <c r="D312" s="20">
        <f t="shared" si="24"/>
        <v>209.39600000000002</v>
      </c>
      <c r="E312" s="20">
        <f>Данные!B303</f>
        <v>34.15</v>
      </c>
      <c r="F312" s="20">
        <f>Данные!C303</f>
        <v>224.22</v>
      </c>
      <c r="G312" s="20">
        <f t="shared" si="25"/>
        <v>0</v>
      </c>
      <c r="H312" s="20">
        <f t="shared" si="26"/>
        <v>-0.31999999999999318</v>
      </c>
      <c r="I312" s="20">
        <f>Данные!AT303</f>
        <v>0.46313869344761416</v>
      </c>
      <c r="J312" s="20">
        <f>Данные!AU303</f>
        <v>1.4199517727320199E-4</v>
      </c>
      <c r="K312" s="20">
        <f>Данные!AV303</f>
        <v>0.46313871521499206</v>
      </c>
      <c r="L312" s="88" t="str">
        <f>IF(Данные!BD303="","",Данные!BD303)</f>
        <v/>
      </c>
    </row>
    <row r="313" spans="1:12" x14ac:dyDescent="0.4">
      <c r="A313" s="20">
        <f>Данные!W304</f>
        <v>3111.51</v>
      </c>
      <c r="B313" s="20">
        <f>Данные!X304</f>
        <v>34.75</v>
      </c>
      <c r="C313" s="20">
        <f>Данные!Y304</f>
        <v>223.61</v>
      </c>
      <c r="D313" s="20">
        <f t="shared" si="24"/>
        <v>209.10600000000002</v>
      </c>
      <c r="E313" s="20">
        <f>Данные!B304</f>
        <v>34.75</v>
      </c>
      <c r="F313" s="20">
        <f>Данные!C304</f>
        <v>224.06</v>
      </c>
      <c r="G313" s="20">
        <f t="shared" si="25"/>
        <v>0</v>
      </c>
      <c r="H313" s="20">
        <f t="shared" si="26"/>
        <v>-0.44999999999998863</v>
      </c>
      <c r="I313" s="20">
        <f>Данные!AT304</f>
        <v>0.49668048696402051</v>
      </c>
      <c r="J313" s="20">
        <f>Данные!AU304</f>
        <v>1.3831971318722935E-4</v>
      </c>
      <c r="K313" s="20">
        <f>Данные!AV304</f>
        <v>0.49668050622423221</v>
      </c>
      <c r="L313" s="88" t="str">
        <f>IF(Данные!BD304="","",Данные!BD304)</f>
        <v/>
      </c>
    </row>
    <row r="314" spans="1:12" x14ac:dyDescent="0.4">
      <c r="A314" s="20">
        <f>Данные!W305</f>
        <v>3120.55</v>
      </c>
      <c r="B314" s="20">
        <f>Данные!X305</f>
        <v>35.82</v>
      </c>
      <c r="C314" s="20">
        <f>Данные!Y305</f>
        <v>222.92699999999999</v>
      </c>
      <c r="D314" s="20">
        <f t="shared" si="24"/>
        <v>208.423</v>
      </c>
      <c r="E314" s="20">
        <f>Данные!B305</f>
        <v>35.82</v>
      </c>
      <c r="F314" s="20">
        <f>Данные!C305</f>
        <v>223.21</v>
      </c>
      <c r="G314" s="20">
        <f t="shared" si="25"/>
        <v>0</v>
      </c>
      <c r="H314" s="20">
        <f t="shared" si="26"/>
        <v>-0.28300000000001546</v>
      </c>
      <c r="I314" s="20">
        <f>Данные!AT305</f>
        <v>0.5282977163826218</v>
      </c>
      <c r="J314" s="20">
        <f>Данные!AU305</f>
        <v>1.5431840529345209E-4</v>
      </c>
      <c r="K314" s="20">
        <f>Данные!AV305</f>
        <v>0.52829773892121024</v>
      </c>
      <c r="L314" s="88" t="str">
        <f>IF(Данные!BD305="","",Данные!BD305)</f>
        <v/>
      </c>
    </row>
    <row r="315" spans="1:12" x14ac:dyDescent="0.4">
      <c r="A315" s="20">
        <f>Данные!W306</f>
        <v>3138.92</v>
      </c>
      <c r="B315" s="20">
        <f>Данные!X306</f>
        <v>37.76</v>
      </c>
      <c r="C315" s="20">
        <f>Данные!Y306</f>
        <v>223.29400000000001</v>
      </c>
      <c r="D315" s="20">
        <f t="shared" si="24"/>
        <v>208.79000000000002</v>
      </c>
      <c r="E315" s="20">
        <f>Данные!B306</f>
        <v>37.76</v>
      </c>
      <c r="F315" s="20">
        <f>Данные!C306</f>
        <v>223.24</v>
      </c>
      <c r="G315" s="20">
        <f t="shared" si="25"/>
        <v>0</v>
      </c>
      <c r="H315" s="20">
        <f t="shared" si="26"/>
        <v>5.4000000000002046E-2</v>
      </c>
      <c r="I315" s="20">
        <f>Данные!AT306</f>
        <v>0.54862853585905547</v>
      </c>
      <c r="J315" s="20">
        <f>Данные!AU306</f>
        <v>1.3640803263115231E-4</v>
      </c>
      <c r="K315" s="20">
        <f>Данные!AV306</f>
        <v>0.54862855281693301</v>
      </c>
      <c r="L315" s="88" t="str">
        <f>IF(Данные!BD306="","",Данные!BD306)</f>
        <v/>
      </c>
    </row>
    <row r="316" spans="1:12" x14ac:dyDescent="0.4">
      <c r="A316" s="20">
        <f>Данные!W307</f>
        <v>3157.44</v>
      </c>
      <c r="B316" s="20">
        <f>Данные!X307</f>
        <v>40.520000000000003</v>
      </c>
      <c r="C316" s="20">
        <f>Данные!Y307</f>
        <v>221.80600000000001</v>
      </c>
      <c r="D316" s="20">
        <f t="shared" ref="D316:D319" si="27">IF(C316-$P$4&gt;=0,C316-$P$4,C316-$P$4+360)</f>
        <v>207.30200000000002</v>
      </c>
      <c r="E316" s="20">
        <f>Данные!B307</f>
        <v>40.520000000000003</v>
      </c>
      <c r="F316" s="20">
        <f>Данные!C307</f>
        <v>222.16</v>
      </c>
      <c r="G316" s="20">
        <f t="shared" ref="G316:G319" si="28">B316-E316</f>
        <v>0</v>
      </c>
      <c r="H316" s="20">
        <f t="shared" ref="H316:H319" si="29">C316-F316</f>
        <v>-0.35399999999998499</v>
      </c>
      <c r="I316" s="20">
        <f>Данные!AT307</f>
        <v>0.57936189923445935</v>
      </c>
      <c r="J316" s="20">
        <f>Данные!AU307</f>
        <v>-1.5672988411097322E-5</v>
      </c>
      <c r="K316" s="20">
        <f>Данные!AV307</f>
        <v>0.57936189944645344</v>
      </c>
      <c r="L316" s="88" t="str">
        <f>IF(Данные!BD307="","",Данные!BD307)</f>
        <v/>
      </c>
    </row>
    <row r="317" spans="1:12" x14ac:dyDescent="0.4">
      <c r="A317" s="20">
        <f>Данные!W308</f>
        <v>3176</v>
      </c>
      <c r="B317" s="20">
        <f>Данные!X308</f>
        <v>42.88</v>
      </c>
      <c r="C317" s="20">
        <f>Данные!Y308</f>
        <v>221.529</v>
      </c>
      <c r="D317" s="20">
        <f t="shared" si="27"/>
        <v>207.02500000000001</v>
      </c>
      <c r="E317" s="20">
        <f>Данные!B308</f>
        <v>42.88</v>
      </c>
      <c r="F317" s="20">
        <f>Данные!C308</f>
        <v>221.87</v>
      </c>
      <c r="G317" s="20">
        <f t="shared" si="28"/>
        <v>0</v>
      </c>
      <c r="H317" s="20">
        <f t="shared" si="29"/>
        <v>-0.34100000000000819</v>
      </c>
      <c r="I317" s="20">
        <f>Данные!AT308</f>
        <v>0.65207892441903892</v>
      </c>
      <c r="J317" s="20">
        <f>Данные!AU308</f>
        <v>-1.4526171980833169E-5</v>
      </c>
      <c r="K317" s="20">
        <f>Данные!AV308</f>
        <v>0.65207892458083649</v>
      </c>
      <c r="L317" s="88" t="str">
        <f>IF(Данные!BD308="","",Данные!BD308)</f>
        <v/>
      </c>
    </row>
    <row r="318" spans="1:12" x14ac:dyDescent="0.4">
      <c r="A318" s="20">
        <f>Данные!W309</f>
        <v>3185.3</v>
      </c>
      <c r="B318" s="20">
        <f>Данные!X309</f>
        <v>42.47</v>
      </c>
      <c r="C318" s="20">
        <f>Данные!Y309</f>
        <v>221.52199999999999</v>
      </c>
      <c r="D318" s="20">
        <f t="shared" si="27"/>
        <v>207.018</v>
      </c>
      <c r="E318" s="20">
        <f>Данные!B309</f>
        <v>42.47</v>
      </c>
      <c r="F318" s="20">
        <f>Данные!C309</f>
        <v>221.49</v>
      </c>
      <c r="G318" s="20">
        <f t="shared" si="28"/>
        <v>0</v>
      </c>
      <c r="H318" s="20">
        <f t="shared" si="29"/>
        <v>3.1999999999982265E-2</v>
      </c>
      <c r="I318" s="20">
        <f>Данные!AT309</f>
        <v>0.66874750328684684</v>
      </c>
      <c r="J318" s="20">
        <f>Данные!AU309</f>
        <v>-3.0146111384965479E-6</v>
      </c>
      <c r="K318" s="20">
        <f>Данные!AV309</f>
        <v>0.66874750329364163</v>
      </c>
      <c r="L318" s="88" t="str">
        <f>IF(Данные!BD309="","",Данные!BD309)</f>
        <v/>
      </c>
    </row>
    <row r="319" spans="1:12" x14ac:dyDescent="0.4">
      <c r="A319" s="20">
        <f>Данные!W310</f>
        <v>3194.18</v>
      </c>
      <c r="B319" s="20">
        <f>Данные!X310</f>
        <v>42.03</v>
      </c>
      <c r="C319" s="20">
        <f>Данные!Y310</f>
        <v>221.60499999999999</v>
      </c>
      <c r="D319" s="20">
        <f t="shared" si="27"/>
        <v>207.101</v>
      </c>
      <c r="E319" s="20">
        <f>Данные!B310</f>
        <v>42.03</v>
      </c>
      <c r="F319" s="20">
        <f>Данные!C310</f>
        <v>221.95</v>
      </c>
      <c r="G319" s="20">
        <f t="shared" si="28"/>
        <v>0</v>
      </c>
      <c r="H319" s="20">
        <f t="shared" si="29"/>
        <v>-0.34499999999999886</v>
      </c>
      <c r="I319" s="20">
        <f>Данные!AT310</f>
        <v>0.6845979744500732</v>
      </c>
      <c r="J319" s="20">
        <f>Данные!AU310</f>
        <v>1.2426974535628688E-5</v>
      </c>
      <c r="K319" s="20">
        <f>Данные!AV310</f>
        <v>0.68459797456286176</v>
      </c>
      <c r="L319" s="88" t="str">
        <f>IF(Данные!BD310="","",Данные!BD310)</f>
        <v/>
      </c>
    </row>
    <row r="320" spans="1:12" x14ac:dyDescent="0.4">
      <c r="A320" s="20">
        <f>Данные!W311</f>
        <v>3203.35</v>
      </c>
      <c r="B320" s="20">
        <f>Данные!X311</f>
        <v>41.99</v>
      </c>
      <c r="C320" s="20">
        <f>Данные!Y311</f>
        <v>221.25899999999999</v>
      </c>
      <c r="D320" s="20">
        <f t="shared" ref="D320:D326" si="30">IF(C320-$P$4&gt;=0,C320-$P$4,C320-$P$4+360)</f>
        <v>206.755</v>
      </c>
      <c r="E320" s="20">
        <f>Данные!B311</f>
        <v>41.99</v>
      </c>
      <c r="F320" s="20">
        <f>Данные!C311</f>
        <v>221.67</v>
      </c>
      <c r="G320" s="20">
        <f t="shared" ref="G320:G326" si="31">B320-E320</f>
        <v>0</v>
      </c>
      <c r="H320" s="20">
        <f t="shared" ref="H320:H326" si="32">C320-F320</f>
        <v>-0.41100000000000136</v>
      </c>
      <c r="I320" s="20">
        <f>Данные!AT311</f>
        <v>0.72424247838426892</v>
      </c>
      <c r="J320" s="20">
        <f>Данные!AU311</f>
        <v>9.226190741173923E-6</v>
      </c>
      <c r="K320" s="20">
        <f>Данные!AV311</f>
        <v>0.72424247844303558</v>
      </c>
      <c r="L320" s="88" t="str">
        <f>IF(Данные!BD311="","",Данные!BD311)</f>
        <v/>
      </c>
    </row>
    <row r="321" spans="1:12" x14ac:dyDescent="0.4">
      <c r="A321" s="20">
        <f>Данные!W312</f>
        <v>3212.39</v>
      </c>
      <c r="B321" s="20">
        <f>Данные!X312</f>
        <v>43.24</v>
      </c>
      <c r="C321" s="20">
        <f>Данные!Y312</f>
        <v>220.566</v>
      </c>
      <c r="D321" s="20">
        <f t="shared" si="30"/>
        <v>206.06200000000001</v>
      </c>
      <c r="E321" s="20">
        <f>Данные!B312</f>
        <v>43.24</v>
      </c>
      <c r="F321" s="20">
        <f>Данные!C312</f>
        <v>221.1</v>
      </c>
      <c r="G321" s="20">
        <f t="shared" si="31"/>
        <v>0</v>
      </c>
      <c r="H321" s="20">
        <f t="shared" si="32"/>
        <v>-0.53399999999999181</v>
      </c>
      <c r="I321" s="20">
        <f>Данные!AT312</f>
        <v>0.77394347889786308</v>
      </c>
      <c r="J321" s="20">
        <f>Данные!AU312</f>
        <v>-2.7987684916297439E-6</v>
      </c>
      <c r="K321" s="20">
        <f>Данные!AV312</f>
        <v>0.77394347890292359</v>
      </c>
      <c r="L321" s="88" t="str">
        <f>IF(Данные!BD312="","",Данные!BD312)</f>
        <v/>
      </c>
    </row>
    <row r="322" spans="1:12" x14ac:dyDescent="0.4">
      <c r="A322" s="20">
        <f>Данные!W313</f>
        <v>3221.42</v>
      </c>
      <c r="B322" s="20">
        <f>Данные!X313</f>
        <v>44.48</v>
      </c>
      <c r="C322" s="20">
        <f>Данные!Y313</f>
        <v>219.84700000000001</v>
      </c>
      <c r="D322" s="20">
        <f t="shared" si="30"/>
        <v>205.34300000000002</v>
      </c>
      <c r="E322" s="20">
        <f>Данные!B313</f>
        <v>44.48</v>
      </c>
      <c r="F322" s="20">
        <f>Данные!C313</f>
        <v>220.13</v>
      </c>
      <c r="G322" s="20">
        <f t="shared" si="31"/>
        <v>0</v>
      </c>
      <c r="H322" s="20">
        <f t="shared" si="32"/>
        <v>-0.28299999999998704</v>
      </c>
      <c r="I322" s="20">
        <f>Данные!AT313</f>
        <v>0.81781323489415847</v>
      </c>
      <c r="J322" s="20">
        <f>Данные!AU313</f>
        <v>3.0837243230052991E-5</v>
      </c>
      <c r="K322" s="20">
        <f>Данные!AV313</f>
        <v>0.81781323547554763</v>
      </c>
      <c r="L322" s="88" t="str">
        <f>IF(Данные!BD313="","",Данные!BD313)</f>
        <v/>
      </c>
    </row>
    <row r="323" spans="1:12" x14ac:dyDescent="0.4">
      <c r="A323" s="20">
        <f>Данные!W314</f>
        <v>3230.61</v>
      </c>
      <c r="B323" s="20">
        <f>Данные!X314</f>
        <v>45.89</v>
      </c>
      <c r="C323" s="20">
        <f>Данные!Y314</f>
        <v>219.60900000000001</v>
      </c>
      <c r="D323" s="20">
        <f t="shared" si="30"/>
        <v>205.10500000000002</v>
      </c>
      <c r="E323" s="20">
        <f>Данные!B314</f>
        <v>45.89</v>
      </c>
      <c r="F323" s="20">
        <f>Данные!C314</f>
        <v>219.87</v>
      </c>
      <c r="G323" s="20">
        <f t="shared" si="31"/>
        <v>0</v>
      </c>
      <c r="H323" s="20">
        <f t="shared" si="32"/>
        <v>-0.26099999999999568</v>
      </c>
      <c r="I323" s="20">
        <f>Данные!AT314</f>
        <v>0.8484253036119912</v>
      </c>
      <c r="J323" s="20">
        <f>Данные!AU314</f>
        <v>3.1743638828629628E-5</v>
      </c>
      <c r="K323" s="20">
        <f>Данные!AV314</f>
        <v>0.84842530420583173</v>
      </c>
      <c r="L323" s="88" t="str">
        <f>IF(Данные!BD314="","",Данные!BD314)</f>
        <v/>
      </c>
    </row>
    <row r="324" spans="1:12" x14ac:dyDescent="0.4">
      <c r="A324" s="20">
        <f>Данные!W315</f>
        <v>3249.34</v>
      </c>
      <c r="B324" s="20">
        <f>Данные!X315</f>
        <v>49.8</v>
      </c>
      <c r="C324" s="20">
        <f>Данные!Y315</f>
        <v>219.99100000000001</v>
      </c>
      <c r="D324" s="20">
        <f t="shared" si="30"/>
        <v>205.48700000000002</v>
      </c>
      <c r="E324" s="20">
        <f>Данные!B315</f>
        <v>49.8</v>
      </c>
      <c r="F324" s="20">
        <f>Данные!C315</f>
        <v>220.53</v>
      </c>
      <c r="G324" s="20">
        <f t="shared" si="31"/>
        <v>0</v>
      </c>
      <c r="H324" s="20">
        <f t="shared" si="32"/>
        <v>-0.53899999999998727</v>
      </c>
      <c r="I324" s="20">
        <f>Данные!AT315</f>
        <v>0.94546185331626675</v>
      </c>
      <c r="J324" s="20">
        <f>Данные!AU315</f>
        <v>8.2493042100395542E-5</v>
      </c>
      <c r="K324" s="20">
        <f>Данные!AV315</f>
        <v>0.94546185691509088</v>
      </c>
      <c r="L324" s="88" t="str">
        <f>IF(Данные!BD315="","",Данные!BD315)</f>
        <v/>
      </c>
    </row>
    <row r="325" spans="1:12" x14ac:dyDescent="0.4">
      <c r="A325" s="20">
        <f>Данные!W316</f>
        <v>3267.44</v>
      </c>
      <c r="B325" s="20">
        <f>Данные!X316</f>
        <v>54.86</v>
      </c>
      <c r="C325" s="20">
        <f>Данные!Y316</f>
        <v>220.24700000000001</v>
      </c>
      <c r="D325" s="20">
        <f t="shared" si="30"/>
        <v>205.74300000000002</v>
      </c>
      <c r="E325" s="20">
        <f>Данные!B316</f>
        <v>54.86</v>
      </c>
      <c r="F325" s="20">
        <f>Данные!C316</f>
        <v>221.19</v>
      </c>
      <c r="G325" s="20">
        <f t="shared" si="31"/>
        <v>0</v>
      </c>
      <c r="H325" s="20">
        <f t="shared" si="32"/>
        <v>-0.94299999999998363</v>
      </c>
      <c r="I325" s="20">
        <f>Данные!AT316</f>
        <v>1.1309225660140165</v>
      </c>
      <c r="J325" s="20">
        <f>Данные!AU316</f>
        <v>1.4751620074093807E-4</v>
      </c>
      <c r="K325" s="20">
        <f>Данные!AV316</f>
        <v>1.1309225756349357</v>
      </c>
      <c r="L325" s="88" t="str">
        <f>IF(Данные!BD316="","",Данные!BD316)</f>
        <v/>
      </c>
    </row>
    <row r="326" spans="1:12" x14ac:dyDescent="0.4">
      <c r="A326" s="20">
        <f>Данные!W317</f>
        <v>3285.54</v>
      </c>
      <c r="B326" s="20">
        <f>Данные!X317</f>
        <v>58.39</v>
      </c>
      <c r="C326" s="20">
        <f>Данные!Y317</f>
        <v>220.82900000000001</v>
      </c>
      <c r="D326" s="20">
        <f t="shared" si="30"/>
        <v>206.32500000000002</v>
      </c>
      <c r="E326" s="20">
        <f>Данные!B317</f>
        <v>58.39</v>
      </c>
      <c r="F326" s="20">
        <f>Данные!C317</f>
        <v>221.62</v>
      </c>
      <c r="G326" s="20">
        <f t="shared" si="31"/>
        <v>0</v>
      </c>
      <c r="H326" s="20">
        <f t="shared" si="32"/>
        <v>-0.79099999999999682</v>
      </c>
      <c r="I326" s="20">
        <f>Данные!AT317</f>
        <v>1.3577640434708482</v>
      </c>
      <c r="J326" s="20">
        <f>Данные!AU317</f>
        <v>1.2041393574691028E-4</v>
      </c>
      <c r="K326" s="20">
        <f>Данные!AV317</f>
        <v>1.3577640488103313</v>
      </c>
      <c r="L326" s="88" t="str">
        <f>IF(Данные!BD317="","",Данные!BD317)</f>
        <v/>
      </c>
    </row>
    <row r="327" spans="1:12" x14ac:dyDescent="0.4">
      <c r="A327" s="20">
        <f>Данные!W318</f>
        <v>3303.94</v>
      </c>
      <c r="B327" s="20">
        <f>Данные!X318</f>
        <v>62.05</v>
      </c>
      <c r="C327" s="20">
        <f>Данные!Y318</f>
        <v>219.995</v>
      </c>
      <c r="D327" s="20">
        <f t="shared" ref="D327:D336" si="33">IF(C327-$P$4&gt;=0,C327-$P$4,C327-$P$4+360)</f>
        <v>205.49100000000001</v>
      </c>
      <c r="E327" s="20">
        <f>Данные!B318</f>
        <v>62.05</v>
      </c>
      <c r="F327" s="20">
        <f>Данные!C318</f>
        <v>220.49</v>
      </c>
      <c r="G327" s="20">
        <f t="shared" ref="G327:G336" si="34">B327-E327</f>
        <v>0</v>
      </c>
      <c r="H327" s="20">
        <f t="shared" ref="H327:H336" si="35">C327-F327</f>
        <v>-0.49500000000000455</v>
      </c>
      <c r="I327" s="20">
        <f>Данные!AT318</f>
        <v>1.5354250526074198</v>
      </c>
      <c r="J327" s="20">
        <f>Данные!AU318</f>
        <v>2.2197469252205337E-4</v>
      </c>
      <c r="K327" s="20">
        <f>Данные!AV318</f>
        <v>1.5354250686527369</v>
      </c>
      <c r="L327" s="88" t="str">
        <f>IF(Данные!BD318="","",Данные!BD318)</f>
        <v/>
      </c>
    </row>
    <row r="328" spans="1:12" x14ac:dyDescent="0.4">
      <c r="A328" s="20">
        <f>Данные!W319</f>
        <v>3313.24</v>
      </c>
      <c r="B328" s="20">
        <f>Данные!X319</f>
        <v>63.02</v>
      </c>
      <c r="C328" s="20">
        <f>Данные!Y319</f>
        <v>219.66200000000001</v>
      </c>
      <c r="D328" s="20">
        <f t="shared" si="33"/>
        <v>205.15800000000002</v>
      </c>
      <c r="E328" s="20">
        <f>Данные!B319</f>
        <v>63.02</v>
      </c>
      <c r="F328" s="20">
        <f>Данные!C319</f>
        <v>219.8</v>
      </c>
      <c r="G328" s="20">
        <f t="shared" si="34"/>
        <v>0</v>
      </c>
      <c r="H328" s="20">
        <f t="shared" si="35"/>
        <v>-0.13800000000000523</v>
      </c>
      <c r="I328" s="20">
        <f>Данные!AT319</f>
        <v>1.5807700640995046</v>
      </c>
      <c r="J328" s="20">
        <f>Данные!AU319</f>
        <v>2.5328050787720713E-4</v>
      </c>
      <c r="K328" s="20">
        <f>Данные!AV319</f>
        <v>1.5807700843905694</v>
      </c>
      <c r="L328" s="88" t="str">
        <f>IF(Данные!BD319="","",Данные!BD319)</f>
        <v/>
      </c>
    </row>
    <row r="329" spans="1:12" x14ac:dyDescent="0.4">
      <c r="A329" s="20">
        <f>Данные!W320</f>
        <v>3322.16</v>
      </c>
      <c r="B329" s="20">
        <f>Данные!X320</f>
        <v>63.41</v>
      </c>
      <c r="C329" s="20">
        <f>Данные!Y320</f>
        <v>220.245</v>
      </c>
      <c r="D329" s="20">
        <f t="shared" si="33"/>
        <v>205.74100000000001</v>
      </c>
      <c r="E329" s="20">
        <f>Данные!B320</f>
        <v>63.41</v>
      </c>
      <c r="F329" s="20">
        <f>Данные!C320</f>
        <v>220.82</v>
      </c>
      <c r="G329" s="20">
        <f t="shared" si="34"/>
        <v>0</v>
      </c>
      <c r="H329" s="20">
        <f t="shared" si="35"/>
        <v>-0.57499999999998863</v>
      </c>
      <c r="I329" s="20">
        <f>Данные!AT320</f>
        <v>1.63022832428942</v>
      </c>
      <c r="J329" s="20">
        <f>Данные!AU320</f>
        <v>3.1024596046336228E-4</v>
      </c>
      <c r="K329" s="20">
        <f>Данные!AV320</f>
        <v>1.6302283538106084</v>
      </c>
      <c r="L329" s="88" t="str">
        <f>IF(Данные!BD320="","",Данные!BD320)</f>
        <v/>
      </c>
    </row>
    <row r="330" spans="1:12" x14ac:dyDescent="0.4">
      <c r="A330" s="20">
        <f>Данные!W321</f>
        <v>3331.25</v>
      </c>
      <c r="B330" s="20">
        <f>Данные!X321</f>
        <v>64.91</v>
      </c>
      <c r="C330" s="20">
        <f>Данные!Y321</f>
        <v>220.37100000000001</v>
      </c>
      <c r="D330" s="20">
        <f t="shared" si="33"/>
        <v>205.86700000000002</v>
      </c>
      <c r="E330" s="20">
        <f>Данные!B321</f>
        <v>64.91</v>
      </c>
      <c r="F330" s="20">
        <f>Данные!C321</f>
        <v>220.59</v>
      </c>
      <c r="G330" s="20">
        <f t="shared" si="34"/>
        <v>0</v>
      </c>
      <c r="H330" s="20">
        <f t="shared" si="35"/>
        <v>-0.21899999999999409</v>
      </c>
      <c r="I330" s="20">
        <f>Данные!AT321</f>
        <v>1.6865842269079436</v>
      </c>
      <c r="J330" s="20">
        <f>Данные!AU321</f>
        <v>3.1326207044912735E-4</v>
      </c>
      <c r="K330" s="20">
        <f>Данные!AV321</f>
        <v>1.6865842560002127</v>
      </c>
      <c r="L330" s="88" t="str">
        <f>IF(Данные!BD321="","",Данные!BD321)</f>
        <v/>
      </c>
    </row>
    <row r="331" spans="1:12" x14ac:dyDescent="0.4">
      <c r="A331" s="20">
        <f>Данные!W322</f>
        <v>3340.31</v>
      </c>
      <c r="B331" s="20">
        <f>Данные!X322</f>
        <v>65.97</v>
      </c>
      <c r="C331" s="20">
        <f>Данные!Y322</f>
        <v>220.2</v>
      </c>
      <c r="D331" s="20">
        <f t="shared" si="33"/>
        <v>205.696</v>
      </c>
      <c r="E331" s="20">
        <f>Данные!B322</f>
        <v>65.97</v>
      </c>
      <c r="F331" s="20">
        <f>Данные!C322</f>
        <v>220.74</v>
      </c>
      <c r="G331" s="20">
        <f t="shared" si="34"/>
        <v>0</v>
      </c>
      <c r="H331" s="20">
        <f t="shared" si="35"/>
        <v>-0.54000000000002046</v>
      </c>
      <c r="I331" s="20">
        <f>Данные!AT322</f>
        <v>1.7411113279813282</v>
      </c>
      <c r="J331" s="20">
        <f>Данные!AU322</f>
        <v>3.1272901560441824E-4</v>
      </c>
      <c r="K331" s="20">
        <f>Данные!AV322</f>
        <v>1.7411113560666764</v>
      </c>
      <c r="L331" s="88" t="str">
        <f>IF(Данные!BD322="","",Данные!BD322)</f>
        <v/>
      </c>
    </row>
    <row r="332" spans="1:12" x14ac:dyDescent="0.4">
      <c r="A332" s="20">
        <f>Данные!W323</f>
        <v>3349.45</v>
      </c>
      <c r="B332" s="20">
        <f>Данные!X323</f>
        <v>67.790000000000006</v>
      </c>
      <c r="C332" s="20">
        <f>Данные!Y323</f>
        <v>219.90100000000001</v>
      </c>
      <c r="D332" s="20">
        <f t="shared" si="33"/>
        <v>205.39700000000002</v>
      </c>
      <c r="E332" s="20">
        <f>Данные!B323</f>
        <v>67.78</v>
      </c>
      <c r="F332" s="20">
        <f>Данные!C323</f>
        <v>220.63</v>
      </c>
      <c r="G332" s="20">
        <f t="shared" si="34"/>
        <v>1.0000000000005116E-2</v>
      </c>
      <c r="H332" s="20">
        <f t="shared" si="35"/>
        <v>-0.72899999999998499</v>
      </c>
      <c r="I332" s="20">
        <f>Данные!AT323</f>
        <v>1.8340451303951419</v>
      </c>
      <c r="J332" s="20">
        <f>Данные!AU323</f>
        <v>1.0419367567919835E-3</v>
      </c>
      <c r="K332" s="20">
        <f>Данные!AV323</f>
        <v>1.8340454263617187</v>
      </c>
      <c r="L332" s="88" t="str">
        <f>IF(Данные!BD323="","",Данные!BD323)</f>
        <v/>
      </c>
    </row>
    <row r="333" spans="1:12" x14ac:dyDescent="0.4">
      <c r="A333" s="20">
        <f>Данные!W324</f>
        <v>3358.72</v>
      </c>
      <c r="B333" s="20">
        <f>Данные!X324</f>
        <v>69.489999999999995</v>
      </c>
      <c r="C333" s="20">
        <f>Данные!Y324</f>
        <v>219.93</v>
      </c>
      <c r="D333" s="20">
        <f t="shared" si="33"/>
        <v>205.42600000000002</v>
      </c>
      <c r="E333" s="20">
        <f>Данные!B324</f>
        <v>69.489999999999995</v>
      </c>
      <c r="F333" s="20">
        <f>Данные!C324</f>
        <v>220.47</v>
      </c>
      <c r="G333" s="20">
        <f t="shared" si="34"/>
        <v>0</v>
      </c>
      <c r="H333" s="20">
        <f t="shared" si="35"/>
        <v>-0.53999999999999204</v>
      </c>
      <c r="I333" s="20">
        <f>Данные!AT324</f>
        <v>1.9293528065340511</v>
      </c>
      <c r="J333" s="20">
        <f>Данные!AU324</f>
        <v>1.795668302293052E-3</v>
      </c>
      <c r="K333" s="20">
        <f>Данные!AV324</f>
        <v>1.9293536421572564</v>
      </c>
      <c r="L333" s="88" t="str">
        <f>IF(Данные!BD324="","",Данные!BD324)</f>
        <v/>
      </c>
    </row>
    <row r="334" spans="1:12" x14ac:dyDescent="0.4">
      <c r="A334" s="20">
        <f>Данные!W325</f>
        <v>3377.11</v>
      </c>
      <c r="B334" s="20">
        <f>Данные!X325</f>
        <v>72.989999999999995</v>
      </c>
      <c r="C334" s="20">
        <f>Данные!Y325</f>
        <v>219.8</v>
      </c>
      <c r="D334" s="20">
        <f t="shared" si="33"/>
        <v>205.29600000000002</v>
      </c>
      <c r="E334" s="20">
        <f>Данные!B325</f>
        <v>72.989999999999995</v>
      </c>
      <c r="F334" s="20">
        <f>Данные!C325</f>
        <v>220.49</v>
      </c>
      <c r="G334" s="20">
        <f t="shared" si="34"/>
        <v>0</v>
      </c>
      <c r="H334" s="20">
        <f t="shared" si="35"/>
        <v>-0.68999999999999773</v>
      </c>
      <c r="I334" s="20">
        <f>Данные!AT325</f>
        <v>2.1161559211488825</v>
      </c>
      <c r="J334" s="20">
        <f>Данные!AU325</f>
        <v>1.793447622731037E-3</v>
      </c>
      <c r="K334" s="20">
        <f>Данные!AV325</f>
        <v>2.1161566811244978</v>
      </c>
      <c r="L334" s="88" t="str">
        <f>IF(Данные!BD325="","",Данные!BD325)</f>
        <v/>
      </c>
    </row>
    <row r="335" spans="1:12" x14ac:dyDescent="0.4">
      <c r="A335" s="20">
        <f>Данные!W326</f>
        <v>3395.49</v>
      </c>
      <c r="B335" s="20">
        <f>Данные!X326</f>
        <v>76.02</v>
      </c>
      <c r="C335" s="20">
        <f>Данные!Y326</f>
        <v>219.92</v>
      </c>
      <c r="D335" s="20">
        <f t="shared" si="33"/>
        <v>205.416</v>
      </c>
      <c r="E335" s="20">
        <f>Данные!B326</f>
        <v>76.02</v>
      </c>
      <c r="F335" s="20">
        <f>Данные!C326</f>
        <v>220.89</v>
      </c>
      <c r="G335" s="20">
        <f t="shared" si="34"/>
        <v>0</v>
      </c>
      <c r="H335" s="20">
        <f t="shared" si="35"/>
        <v>-0.96999999999999886</v>
      </c>
      <c r="I335" s="20">
        <f>Данные!AT326</f>
        <v>2.3726480245223445</v>
      </c>
      <c r="J335" s="20">
        <f>Данные!AU326</f>
        <v>1.810299686894723E-3</v>
      </c>
      <c r="K335" s="20">
        <f>Данные!AV326</f>
        <v>2.3726487151398414</v>
      </c>
      <c r="L335" s="88" t="str">
        <f>IF(Данные!BD326="","",Данные!BD326)</f>
        <v/>
      </c>
    </row>
    <row r="336" spans="1:12" x14ac:dyDescent="0.4">
      <c r="A336" s="20">
        <f>Данные!W327</f>
        <v>3413.74</v>
      </c>
      <c r="B336" s="20">
        <f>Данные!X327</f>
        <v>79.7</v>
      </c>
      <c r="C336" s="20">
        <f>Данные!Y327</f>
        <v>220.71299999999999</v>
      </c>
      <c r="D336" s="20">
        <f t="shared" si="33"/>
        <v>206.209</v>
      </c>
      <c r="E336" s="20">
        <f>Данные!B327</f>
        <v>79.7</v>
      </c>
      <c r="F336" s="20">
        <f>Данные!C327</f>
        <v>220.16</v>
      </c>
      <c r="G336" s="20">
        <f t="shared" si="34"/>
        <v>0</v>
      </c>
      <c r="H336" s="20">
        <f t="shared" si="35"/>
        <v>0.55299999999999727</v>
      </c>
      <c r="I336" s="20">
        <f>Данные!AT327</f>
        <v>2.4358385888731089</v>
      </c>
      <c r="J336" s="20">
        <f>Данные!AU327</f>
        <v>1.8013655658251082E-3</v>
      </c>
      <c r="K336" s="20">
        <f>Данные!AV327</f>
        <v>2.4358392549512047</v>
      </c>
      <c r="L336" s="88" t="str">
        <f>IF(Данные!BD327="","",Данные!BD327)</f>
        <v>Исключена из многоточечного анализа данных</v>
      </c>
    </row>
    <row r="337" spans="1:12" x14ac:dyDescent="0.4">
      <c r="A337" s="20">
        <f>Данные!W328</f>
        <v>3432.43</v>
      </c>
      <c r="B337" s="20">
        <f>Данные!X328</f>
        <v>81.94</v>
      </c>
      <c r="C337" s="20">
        <f>Данные!Y328</f>
        <v>219.02199999999999</v>
      </c>
      <c r="D337" s="20">
        <f t="shared" ref="D337:D345" si="36">IF(C337-$P$4&gt;=0,C337-$P$4,C337-$P$4+360)</f>
        <v>204.518</v>
      </c>
      <c r="E337" s="20">
        <f>Данные!B328</f>
        <v>81.94</v>
      </c>
      <c r="F337" s="20">
        <f>Данные!C328</f>
        <v>219.39</v>
      </c>
      <c r="G337" s="20">
        <f t="shared" ref="G337:G345" si="37">B337-E337</f>
        <v>0</v>
      </c>
      <c r="H337" s="20">
        <f t="shared" ref="H337:H345" si="38">C337-F337</f>
        <v>-0.367999999999995</v>
      </c>
      <c r="I337" s="20">
        <f>Данные!AT328</f>
        <v>2.4065712644174586</v>
      </c>
      <c r="J337" s="20">
        <f>Данные!AU328</f>
        <v>1.6341597743121383E-3</v>
      </c>
      <c r="K337" s="20">
        <f>Данные!AV328</f>
        <v>2.4065718192478722</v>
      </c>
      <c r="L337" s="88" t="str">
        <f>IF(Данные!BD328="","",Данные!BD328)</f>
        <v/>
      </c>
    </row>
    <row r="338" spans="1:12" x14ac:dyDescent="0.4">
      <c r="A338" s="20">
        <f>Данные!W329</f>
        <v>3441.52</v>
      </c>
      <c r="B338" s="20">
        <f>Данные!X329</f>
        <v>83.15</v>
      </c>
      <c r="C338" s="20">
        <f>Данные!Y329</f>
        <v>219.203</v>
      </c>
      <c r="D338" s="20">
        <f t="shared" si="36"/>
        <v>204.69900000000001</v>
      </c>
      <c r="E338" s="20">
        <f>Данные!B329</f>
        <v>83.15</v>
      </c>
      <c r="F338" s="20">
        <f>Данные!C329</f>
        <v>219.91</v>
      </c>
      <c r="G338" s="20">
        <f t="shared" si="37"/>
        <v>0</v>
      </c>
      <c r="H338" s="20">
        <f t="shared" si="38"/>
        <v>-0.70699999999999363</v>
      </c>
      <c r="I338" s="20">
        <f>Данные!AT329</f>
        <v>2.4911104152049566</v>
      </c>
      <c r="J338" s="20">
        <f>Данные!AU329</f>
        <v>1.641154683966306E-3</v>
      </c>
      <c r="K338" s="20">
        <f>Данные!AV329</f>
        <v>2.4911109558049214</v>
      </c>
      <c r="L338" s="88" t="str">
        <f>IF(Данные!BD329="","",Данные!BD329)</f>
        <v/>
      </c>
    </row>
    <row r="339" spans="1:12" x14ac:dyDescent="0.4">
      <c r="A339" s="20">
        <f>Данные!W330</f>
        <v>3450.73</v>
      </c>
      <c r="B339" s="20">
        <f>Данные!X330</f>
        <v>84.2</v>
      </c>
      <c r="C339" s="20">
        <f>Данные!Y330</f>
        <v>219.53100000000001</v>
      </c>
      <c r="D339" s="20">
        <f t="shared" si="36"/>
        <v>205.02700000000002</v>
      </c>
      <c r="E339" s="20">
        <f>Данные!B330</f>
        <v>84.2</v>
      </c>
      <c r="F339" s="20">
        <f>Данные!C330</f>
        <v>220.21</v>
      </c>
      <c r="G339" s="20">
        <f t="shared" si="37"/>
        <v>0</v>
      </c>
      <c r="H339" s="20">
        <f t="shared" si="38"/>
        <v>-0.67900000000000205</v>
      </c>
      <c r="I339" s="20">
        <f>Данные!AT330</f>
        <v>2.6017430579853835</v>
      </c>
      <c r="J339" s="20">
        <f>Данные!AU330</f>
        <v>1.6407072757829155E-3</v>
      </c>
      <c r="K339" s="20">
        <f>Данные!AV330</f>
        <v>2.6017435753155036</v>
      </c>
      <c r="L339" s="88" t="str">
        <f>IF(Данные!BD330="","",Данные!BD330)</f>
        <v/>
      </c>
    </row>
    <row r="340" spans="1:12" x14ac:dyDescent="0.4">
      <c r="A340" s="20">
        <f>Данные!W331</f>
        <v>3460.07</v>
      </c>
      <c r="B340" s="20">
        <f>Данные!X331</f>
        <v>84.88</v>
      </c>
      <c r="C340" s="20">
        <f>Данные!Y331</f>
        <v>219.55699999999999</v>
      </c>
      <c r="D340" s="20">
        <f t="shared" si="36"/>
        <v>205.053</v>
      </c>
      <c r="E340" s="20">
        <f>Данные!B331</f>
        <v>84.88</v>
      </c>
      <c r="F340" s="20">
        <f>Данные!C331</f>
        <v>219.9</v>
      </c>
      <c r="G340" s="20">
        <f t="shared" si="37"/>
        <v>0</v>
      </c>
      <c r="H340" s="20">
        <f t="shared" si="38"/>
        <v>-0.34300000000001774</v>
      </c>
      <c r="I340" s="20">
        <f>Данные!AT331</f>
        <v>2.684587636031845</v>
      </c>
      <c r="J340" s="20">
        <f>Данные!AU331</f>
        <v>1.6428405233455123E-3</v>
      </c>
      <c r="K340" s="20">
        <f>Данные!AV331</f>
        <v>2.6845881387021056</v>
      </c>
      <c r="L340" s="88" t="str">
        <f>IF(Данные!BD331="","",Данные!BD331)</f>
        <v/>
      </c>
    </row>
    <row r="341" spans="1:12" x14ac:dyDescent="0.4">
      <c r="A341" s="20">
        <f>Данные!W332</f>
        <v>3469.24</v>
      </c>
      <c r="B341" s="20">
        <f>Данные!X332</f>
        <v>84.94</v>
      </c>
      <c r="C341" s="20">
        <f>Данные!Y332</f>
        <v>219.67</v>
      </c>
      <c r="D341" s="20">
        <f t="shared" si="36"/>
        <v>205.166</v>
      </c>
      <c r="E341" s="20">
        <f>Данные!B332</f>
        <v>84.94</v>
      </c>
      <c r="F341" s="20">
        <f>Данные!C332</f>
        <v>220.3</v>
      </c>
      <c r="G341" s="20">
        <f t="shared" si="37"/>
        <v>0</v>
      </c>
      <c r="H341" s="20">
        <f t="shared" si="38"/>
        <v>-0.63000000000002387</v>
      </c>
      <c r="I341" s="20">
        <f>Данные!AT332</f>
        <v>2.7620869585878629</v>
      </c>
      <c r="J341" s="20">
        <f>Данные!AU332</f>
        <v>1.6458572508781799E-3</v>
      </c>
      <c r="K341" s="20">
        <f>Данные!AV332</f>
        <v>2.7620874489500222</v>
      </c>
      <c r="L341" s="88" t="str">
        <f>IF(Данные!BD332="","",Данные!BD332)</f>
        <v/>
      </c>
    </row>
    <row r="342" spans="1:12" x14ac:dyDescent="0.4">
      <c r="A342" s="20">
        <f>Данные!W333</f>
        <v>3478.36</v>
      </c>
      <c r="B342" s="20">
        <f>Данные!X333</f>
        <v>85.12</v>
      </c>
      <c r="C342" s="20">
        <f>Данные!Y333</f>
        <v>219.107</v>
      </c>
      <c r="D342" s="20">
        <f t="shared" si="36"/>
        <v>204.60300000000001</v>
      </c>
      <c r="E342" s="20">
        <f>Данные!B333</f>
        <v>85.12</v>
      </c>
      <c r="F342" s="20">
        <f>Данные!C333</f>
        <v>219.53</v>
      </c>
      <c r="G342" s="20">
        <f t="shared" si="37"/>
        <v>0</v>
      </c>
      <c r="H342" s="20">
        <f t="shared" si="38"/>
        <v>-0.42300000000000182</v>
      </c>
      <c r="I342" s="20">
        <f>Данные!AT333</f>
        <v>2.8455259554292573</v>
      </c>
      <c r="J342" s="20">
        <f>Данные!AU333</f>
        <v>1.6513501009285392E-3</v>
      </c>
      <c r="K342" s="20">
        <f>Данные!AV333</f>
        <v>2.8455264345949671</v>
      </c>
      <c r="L342" s="88" t="str">
        <f>IF(Данные!BD333="","",Данные!BD333)</f>
        <v/>
      </c>
    </row>
    <row r="343" spans="1:12" x14ac:dyDescent="0.4">
      <c r="A343" s="20">
        <f>Данные!W334</f>
        <v>3487.58</v>
      </c>
      <c r="B343" s="20">
        <f>Данные!X334</f>
        <v>85.14</v>
      </c>
      <c r="C343" s="20">
        <f>Данные!Y334</f>
        <v>218.89599999999999</v>
      </c>
      <c r="D343" s="20">
        <f t="shared" si="36"/>
        <v>204.392</v>
      </c>
      <c r="E343" s="20">
        <f>Данные!B334</f>
        <v>85.14</v>
      </c>
      <c r="F343" s="20">
        <f>Данные!C334</f>
        <v>219.55</v>
      </c>
      <c r="G343" s="20">
        <f t="shared" si="37"/>
        <v>0</v>
      </c>
      <c r="H343" s="20">
        <f t="shared" si="38"/>
        <v>-0.65400000000002478</v>
      </c>
      <c r="I343" s="20">
        <f>Данные!AT334</f>
        <v>2.9318391262876999</v>
      </c>
      <c r="J343" s="20">
        <f>Данные!AU334</f>
        <v>1.650479754061962E-3</v>
      </c>
      <c r="K343" s="20">
        <f>Данные!AV334</f>
        <v>2.9318395908567108</v>
      </c>
      <c r="L343" s="88" t="str">
        <f>IF(Данные!BD334="","",Данные!BD334)</f>
        <v/>
      </c>
    </row>
    <row r="344" spans="1:12" x14ac:dyDescent="0.4">
      <c r="A344" s="20">
        <f>Данные!W335</f>
        <v>3496.73</v>
      </c>
      <c r="B344" s="20">
        <f>Данные!X335</f>
        <v>84.87</v>
      </c>
      <c r="C344" s="20">
        <f>Данные!Y335</f>
        <v>218.4</v>
      </c>
      <c r="D344" s="20">
        <f t="shared" si="36"/>
        <v>203.89600000000002</v>
      </c>
      <c r="E344" s="20">
        <f>Данные!B335</f>
        <v>84.87</v>
      </c>
      <c r="F344" s="20">
        <f>Данные!C335</f>
        <v>218.94</v>
      </c>
      <c r="G344" s="20">
        <f t="shared" si="37"/>
        <v>0</v>
      </c>
      <c r="H344" s="20">
        <f t="shared" si="38"/>
        <v>-0.53999999999999204</v>
      </c>
      <c r="I344" s="20">
        <f>Данные!AT335</f>
        <v>3.0267989415961418</v>
      </c>
      <c r="J344" s="20">
        <f>Данные!AU335</f>
        <v>1.6530103348486591E-3</v>
      </c>
      <c r="K344" s="20">
        <f>Данные!AV335</f>
        <v>3.0267993929711778</v>
      </c>
      <c r="L344" s="88" t="str">
        <f>IF(Данные!BD335="","",Данные!BD335)</f>
        <v/>
      </c>
    </row>
    <row r="345" spans="1:12" x14ac:dyDescent="0.4">
      <c r="A345" s="20">
        <f>Данные!W336</f>
        <v>3506.13</v>
      </c>
      <c r="B345" s="20">
        <f>Данные!X336</f>
        <v>84.88</v>
      </c>
      <c r="C345" s="20">
        <f>Данные!Y336</f>
        <v>218.131</v>
      </c>
      <c r="D345" s="20">
        <f t="shared" si="36"/>
        <v>203.62700000000001</v>
      </c>
      <c r="E345" s="20">
        <f>Данные!B336</f>
        <v>84.88</v>
      </c>
      <c r="F345" s="20">
        <f>Данные!C336</f>
        <v>218.85</v>
      </c>
      <c r="G345" s="20">
        <f t="shared" si="37"/>
        <v>0</v>
      </c>
      <c r="H345" s="20">
        <f t="shared" si="38"/>
        <v>-0.71899999999999409</v>
      </c>
      <c r="I345" s="20">
        <f>Данные!AT336</f>
        <v>3.1296537761894636</v>
      </c>
      <c r="J345" s="20">
        <f>Данные!AU336</f>
        <v>1.6516515133844223E-3</v>
      </c>
      <c r="K345" s="20">
        <f>Данные!AV336</f>
        <v>3.129654212012837</v>
      </c>
      <c r="L345" s="88" t="str">
        <f>IF(Данные!BD336="","",Данные!BD336)</f>
        <v/>
      </c>
    </row>
    <row r="346" spans="1:12" x14ac:dyDescent="0.4">
      <c r="A346" s="20">
        <f>Данные!W337</f>
        <v>3515.35</v>
      </c>
      <c r="B346" s="20">
        <f>Данные!X337</f>
        <v>85.99</v>
      </c>
      <c r="C346" s="20">
        <f>Данные!Y337</f>
        <v>218.21199999999999</v>
      </c>
      <c r="D346" s="20">
        <f t="shared" ref="D346:D355" si="39">IF(C346-$P$4&gt;=0,C346-$P$4,C346-$P$4+360)</f>
        <v>203.708</v>
      </c>
      <c r="E346" s="20">
        <f>Данные!B337</f>
        <v>85.99</v>
      </c>
      <c r="F346" s="20">
        <f>Данные!C337</f>
        <v>218.69</v>
      </c>
      <c r="G346" s="20">
        <f t="shared" ref="G346:G355" si="40">B346-E346</f>
        <v>0</v>
      </c>
      <c r="H346" s="20">
        <f t="shared" ref="H346:H355" si="41">C346-F346</f>
        <v>-0.47800000000000864</v>
      </c>
      <c r="I346" s="20">
        <f>Данные!AT337</f>
        <v>3.2256363425013181</v>
      </c>
      <c r="J346" s="20">
        <f>Данные!AU337</f>
        <v>1.6520039216629812E-3</v>
      </c>
      <c r="K346" s="20">
        <f>Данные!AV337</f>
        <v>3.2256367655367271</v>
      </c>
      <c r="L346" s="88" t="str">
        <f>IF(Данные!BD337="","",Данные!BD337)</f>
        <v/>
      </c>
    </row>
    <row r="347" spans="1:12" x14ac:dyDescent="0.4">
      <c r="A347" s="20">
        <f>Данные!W338</f>
        <v>3524.34</v>
      </c>
      <c r="B347" s="20">
        <f>Данные!X338</f>
        <v>86.26</v>
      </c>
      <c r="C347" s="20">
        <f>Данные!Y338</f>
        <v>218.381</v>
      </c>
      <c r="D347" s="20">
        <f t="shared" si="39"/>
        <v>203.87700000000001</v>
      </c>
      <c r="E347" s="20">
        <f>Данные!B338</f>
        <v>86.26</v>
      </c>
      <c r="F347" s="20">
        <f>Данные!C338</f>
        <v>218.8</v>
      </c>
      <c r="G347" s="20">
        <f t="shared" si="40"/>
        <v>0</v>
      </c>
      <c r="H347" s="20">
        <f t="shared" si="41"/>
        <v>-0.41900000000001114</v>
      </c>
      <c r="I347" s="20">
        <f>Данные!AT338</f>
        <v>3.2958421588138918</v>
      </c>
      <c r="J347" s="20">
        <f>Данные!AU338</f>
        <v>1.6517512135578727E-3</v>
      </c>
      <c r="K347" s="20">
        <f>Данные!AV338</f>
        <v>3.2958425727114284</v>
      </c>
      <c r="L347" s="88" t="str">
        <f>IF(Данные!BD338="","",Данные!BD338)</f>
        <v/>
      </c>
    </row>
    <row r="348" spans="1:12" x14ac:dyDescent="0.4">
      <c r="A348" s="20">
        <f>Данные!W339</f>
        <v>3533.38</v>
      </c>
      <c r="B348" s="20">
        <f>Данные!X339</f>
        <v>86.19</v>
      </c>
      <c r="C348" s="20">
        <f>Данные!Y339</f>
        <v>217.78700000000001</v>
      </c>
      <c r="D348" s="20">
        <f t="shared" si="39"/>
        <v>203.28300000000002</v>
      </c>
      <c r="E348" s="20">
        <f>Данные!B339</f>
        <v>86.19</v>
      </c>
      <c r="F348" s="20">
        <f>Данные!C339</f>
        <v>218.14</v>
      </c>
      <c r="G348" s="20">
        <f t="shared" si="40"/>
        <v>0</v>
      </c>
      <c r="H348" s="20">
        <f t="shared" si="41"/>
        <v>-0.35299999999998022</v>
      </c>
      <c r="I348" s="20">
        <f>Данные!AT339</f>
        <v>3.3566106396014681</v>
      </c>
      <c r="J348" s="20">
        <f>Данные!AU339</f>
        <v>1.6529962649656227E-3</v>
      </c>
      <c r="K348" s="20">
        <f>Данные!AV339</f>
        <v>3.3566110466186618</v>
      </c>
      <c r="L348" s="88" t="str">
        <f>IF(Данные!BD339="","",Данные!BD339)</f>
        <v/>
      </c>
    </row>
    <row r="349" spans="1:12" x14ac:dyDescent="0.4">
      <c r="A349" s="20">
        <f>Данные!W340</f>
        <v>3542.73</v>
      </c>
      <c r="B349" s="20">
        <f>Данные!X340</f>
        <v>86.26</v>
      </c>
      <c r="C349" s="20">
        <f>Данные!Y340</f>
        <v>218.15299999999999</v>
      </c>
      <c r="D349" s="20">
        <f t="shared" si="39"/>
        <v>203.649</v>
      </c>
      <c r="E349" s="20">
        <f>Данные!B340</f>
        <v>86.26</v>
      </c>
      <c r="F349" s="20">
        <f>Данные!C340</f>
        <v>217.96</v>
      </c>
      <c r="G349" s="20">
        <f t="shared" si="40"/>
        <v>0</v>
      </c>
      <c r="H349" s="20">
        <f t="shared" si="41"/>
        <v>0.19299999999998363</v>
      </c>
      <c r="I349" s="20">
        <f>Данные!AT340</f>
        <v>3.3696355690874169</v>
      </c>
      <c r="J349" s="20">
        <f>Данные!AU340</f>
        <v>1.651416158892971E-3</v>
      </c>
      <c r="K349" s="20">
        <f>Данные!AV340</f>
        <v>3.3696359737565733</v>
      </c>
      <c r="L349" s="88" t="str">
        <f>IF(Данные!BD340="","",Данные!BD340)</f>
        <v/>
      </c>
    </row>
    <row r="350" spans="1:12" x14ac:dyDescent="0.4">
      <c r="A350" s="20">
        <f>Данные!W341</f>
        <v>3552.07</v>
      </c>
      <c r="B350" s="20">
        <f>Данные!X341</f>
        <v>86.16</v>
      </c>
      <c r="C350" s="20">
        <f>Данные!Y341</f>
        <v>217.71799999999999</v>
      </c>
      <c r="D350" s="20">
        <f t="shared" si="39"/>
        <v>203.214</v>
      </c>
      <c r="E350" s="20">
        <f>Данные!B341</f>
        <v>86.16</v>
      </c>
      <c r="F350" s="20">
        <f>Данные!C341</f>
        <v>217.36</v>
      </c>
      <c r="G350" s="20">
        <f t="shared" si="40"/>
        <v>0</v>
      </c>
      <c r="H350" s="20">
        <f t="shared" si="41"/>
        <v>0.35799999999997567</v>
      </c>
      <c r="I350" s="20">
        <f>Данные!AT341</f>
        <v>3.3248245958960623</v>
      </c>
      <c r="J350" s="20">
        <f>Данные!AU341</f>
        <v>1.6540808692298015E-3</v>
      </c>
      <c r="K350" s="20">
        <f>Данные!AV341</f>
        <v>3.3248250073438355</v>
      </c>
      <c r="L350" s="88" t="str">
        <f>IF(Данные!BD341="","",Данные!BD341)</f>
        <v/>
      </c>
    </row>
    <row r="351" spans="1:12" x14ac:dyDescent="0.4">
      <c r="A351" s="20">
        <f>Данные!W342</f>
        <v>3561.16</v>
      </c>
      <c r="B351" s="20">
        <f>Данные!X342</f>
        <v>85.95</v>
      </c>
      <c r="C351" s="20">
        <f>Данные!Y342</f>
        <v>217.11600000000001</v>
      </c>
      <c r="D351" s="20">
        <f t="shared" si="39"/>
        <v>202.61200000000002</v>
      </c>
      <c r="E351" s="20">
        <f>Данные!B342</f>
        <v>85.95</v>
      </c>
      <c r="F351" s="20">
        <f>Данные!C342</f>
        <v>217.57</v>
      </c>
      <c r="G351" s="20">
        <f t="shared" si="40"/>
        <v>0</v>
      </c>
      <c r="H351" s="20">
        <f t="shared" si="41"/>
        <v>-0.45399999999997931</v>
      </c>
      <c r="I351" s="20">
        <f>Данные!AT342</f>
        <v>3.3324130803429104</v>
      </c>
      <c r="J351" s="20">
        <f>Данные!AU342</f>
        <v>1.6490515940859041E-3</v>
      </c>
      <c r="K351" s="20">
        <f>Данные!AV342</f>
        <v>3.3324134883612038</v>
      </c>
      <c r="L351" s="88" t="str">
        <f>IF(Данные!BD342="","",Данные!BD342)</f>
        <v>Исключена из многоточечного анализа данных</v>
      </c>
    </row>
    <row r="352" spans="1:12" x14ac:dyDescent="0.4">
      <c r="A352" s="20">
        <f>Данные!W343</f>
        <v>3570.27</v>
      </c>
      <c r="B352" s="20">
        <f>Данные!X343</f>
        <v>86.02</v>
      </c>
      <c r="C352" s="20">
        <f>Данные!Y343</f>
        <v>216.95500000000001</v>
      </c>
      <c r="D352" s="20">
        <f t="shared" si="39"/>
        <v>202.45100000000002</v>
      </c>
      <c r="E352" s="20">
        <f>Данные!B343</f>
        <v>86.02</v>
      </c>
      <c r="F352" s="20">
        <f>Данные!C343</f>
        <v>217.35</v>
      </c>
      <c r="G352" s="20">
        <f t="shared" si="40"/>
        <v>0</v>
      </c>
      <c r="H352" s="20">
        <f t="shared" si="41"/>
        <v>-0.39499999999998181</v>
      </c>
      <c r="I352" s="20">
        <f>Данные!AT343</f>
        <v>3.3997380311087073</v>
      </c>
      <c r="J352" s="20">
        <f>Данные!AU343</f>
        <v>1.6494137894369487E-3</v>
      </c>
      <c r="K352" s="20">
        <f>Данные!AV343</f>
        <v>3.3997384312227257</v>
      </c>
      <c r="L352" s="88" t="str">
        <f>IF(Данные!BD343="","",Данные!BD343)</f>
        <v/>
      </c>
    </row>
    <row r="353" spans="1:12" x14ac:dyDescent="0.4">
      <c r="A353" s="20">
        <f>Данные!W344</f>
        <v>3579.36</v>
      </c>
      <c r="B353" s="20">
        <f>Данные!X344</f>
        <v>86.15</v>
      </c>
      <c r="C353" s="20">
        <f>Данные!Y344</f>
        <v>216.983</v>
      </c>
      <c r="D353" s="20">
        <f t="shared" si="39"/>
        <v>202.47900000000001</v>
      </c>
      <c r="E353" s="20">
        <f>Данные!B344</f>
        <v>86.15</v>
      </c>
      <c r="F353" s="20">
        <f>Данные!C344</f>
        <v>217.43</v>
      </c>
      <c r="G353" s="20">
        <f t="shared" si="40"/>
        <v>0</v>
      </c>
      <c r="H353" s="20">
        <f t="shared" si="41"/>
        <v>-0.44700000000000273</v>
      </c>
      <c r="I353" s="20">
        <f>Данные!AT344</f>
        <v>3.4663691252672444</v>
      </c>
      <c r="J353" s="20">
        <f>Данные!AU344</f>
        <v>1.649501855354174E-3</v>
      </c>
      <c r="K353" s="20">
        <f>Данные!AV344</f>
        <v>3.4663695177321143</v>
      </c>
      <c r="L353" s="88" t="str">
        <f>IF(Данные!BD344="","",Данные!BD344)</f>
        <v/>
      </c>
    </row>
    <row r="354" spans="1:12" x14ac:dyDescent="0.4">
      <c r="A354" s="20">
        <f>Данные!W345</f>
        <v>3588.71</v>
      </c>
      <c r="B354" s="20">
        <f>Данные!X345</f>
        <v>86.56</v>
      </c>
      <c r="C354" s="20">
        <f>Данные!Y345</f>
        <v>217.643</v>
      </c>
      <c r="D354" s="20">
        <f t="shared" si="39"/>
        <v>203.13900000000001</v>
      </c>
      <c r="E354" s="20">
        <f>Данные!B345</f>
        <v>86.56</v>
      </c>
      <c r="F354" s="20">
        <f>Данные!C345</f>
        <v>217.84</v>
      </c>
      <c r="G354" s="20">
        <f t="shared" si="40"/>
        <v>0</v>
      </c>
      <c r="H354" s="20">
        <f t="shared" si="41"/>
        <v>-0.19700000000000273</v>
      </c>
      <c r="I354" s="20">
        <f>Данные!AT345</f>
        <v>3.5188029349698717</v>
      </c>
      <c r="J354" s="20">
        <f>Данные!AU345</f>
        <v>1.6454817291560175E-3</v>
      </c>
      <c r="K354" s="20">
        <f>Данные!AV345</f>
        <v>3.5188033197044</v>
      </c>
      <c r="L354" s="88" t="str">
        <f>IF(Данные!BD345="","",Данные!BD345)</f>
        <v/>
      </c>
    </row>
    <row r="355" spans="1:12" x14ac:dyDescent="0.4">
      <c r="A355" s="20">
        <f>Данные!W346</f>
        <v>3598.06</v>
      </c>
      <c r="B355" s="20">
        <f>Данные!X346</f>
        <v>87</v>
      </c>
      <c r="C355" s="20">
        <f>Данные!Y346</f>
        <v>217.41399999999999</v>
      </c>
      <c r="D355" s="20">
        <f t="shared" si="39"/>
        <v>202.91</v>
      </c>
      <c r="E355" s="20">
        <f>Данные!B346</f>
        <v>86.99</v>
      </c>
      <c r="F355" s="20">
        <f>Данные!C346</f>
        <v>217.83</v>
      </c>
      <c r="G355" s="20">
        <f t="shared" si="40"/>
        <v>1.0000000000005116E-2</v>
      </c>
      <c r="H355" s="20">
        <f t="shared" si="41"/>
        <v>-0.41600000000002524</v>
      </c>
      <c r="I355" s="20">
        <f>Данные!AT346</f>
        <v>3.5687445751270452</v>
      </c>
      <c r="J355" s="20">
        <f>Данные!AU346</f>
        <v>2.4594934429842397E-3</v>
      </c>
      <c r="K355" s="20">
        <f>Данные!AV346</f>
        <v>3.5687454226389854</v>
      </c>
      <c r="L355" s="88" t="str">
        <f>IF(Данные!BD346="","",Данные!BD346)</f>
        <v/>
      </c>
    </row>
    <row r="356" spans="1:12" x14ac:dyDescent="0.4">
      <c r="A356" s="20">
        <f>Данные!W347</f>
        <v>3607.12</v>
      </c>
      <c r="B356" s="20">
        <f>Данные!X347</f>
        <v>87.63</v>
      </c>
      <c r="C356" s="20">
        <f>Данные!Y347</f>
        <v>217.76900000000001</v>
      </c>
      <c r="D356" s="20">
        <f t="shared" ref="D356:D364" si="42">IF(C356-$P$4&gt;=0,C356-$P$4,C356-$P$4+360)</f>
        <v>203.26500000000001</v>
      </c>
      <c r="E356" s="20">
        <f>Данные!B347</f>
        <v>87.63</v>
      </c>
      <c r="F356" s="20">
        <f>Данные!C347</f>
        <v>218.38</v>
      </c>
      <c r="G356" s="20">
        <f t="shared" ref="G356:G364" si="43">B356-E356</f>
        <v>0</v>
      </c>
      <c r="H356" s="20">
        <f t="shared" ref="H356:H364" si="44">C356-F356</f>
        <v>-0.61099999999999</v>
      </c>
      <c r="I356" s="20">
        <f>Данные!AT347</f>
        <v>3.6498566722397419</v>
      </c>
      <c r="J356" s="20">
        <f>Данные!AU347</f>
        <v>3.2510886403542827E-3</v>
      </c>
      <c r="K356" s="20">
        <f>Данные!AV347</f>
        <v>3.64985812018362</v>
      </c>
      <c r="L356" s="88" t="str">
        <f>IF(Данные!BD347="","",Данные!BD347)</f>
        <v/>
      </c>
    </row>
    <row r="357" spans="1:12" x14ac:dyDescent="0.4">
      <c r="A357" s="20">
        <f>Данные!W348</f>
        <v>3616.27</v>
      </c>
      <c r="B357" s="20">
        <f>Данные!X348</f>
        <v>88.37</v>
      </c>
      <c r="C357" s="20">
        <f>Данные!Y348</f>
        <v>218.03100000000001</v>
      </c>
      <c r="D357" s="20">
        <f t="shared" si="42"/>
        <v>203.52700000000002</v>
      </c>
      <c r="E357" s="20">
        <f>Данные!B348</f>
        <v>88.37</v>
      </c>
      <c r="F357" s="20">
        <f>Данные!C348</f>
        <v>218.16</v>
      </c>
      <c r="G357" s="20">
        <f t="shared" si="43"/>
        <v>0</v>
      </c>
      <c r="H357" s="20">
        <f t="shared" si="44"/>
        <v>-0.12899999999999068</v>
      </c>
      <c r="I357" s="20">
        <f>Данные!AT348</f>
        <v>3.708899163765202</v>
      </c>
      <c r="J357" s="20">
        <f>Данные!AU348</f>
        <v>3.2509247394045815E-3</v>
      </c>
      <c r="K357" s="20">
        <f>Данные!AV348</f>
        <v>3.7089005885153994</v>
      </c>
      <c r="L357" s="88" t="str">
        <f>IF(Данные!BD348="","",Данные!BD348)</f>
        <v/>
      </c>
    </row>
    <row r="358" spans="1:12" x14ac:dyDescent="0.4">
      <c r="A358" s="20">
        <f>Данные!W349</f>
        <v>3625.43</v>
      </c>
      <c r="B358" s="20">
        <f>Данные!X349</f>
        <v>88.88</v>
      </c>
      <c r="C358" s="20">
        <f>Данные!Y349</f>
        <v>217.89</v>
      </c>
      <c r="D358" s="20">
        <f t="shared" si="42"/>
        <v>203.386</v>
      </c>
      <c r="E358" s="20">
        <f>Данные!B349</f>
        <v>88.88</v>
      </c>
      <c r="F358" s="20">
        <f>Данные!C349</f>
        <v>218.26</v>
      </c>
      <c r="G358" s="20">
        <f t="shared" si="43"/>
        <v>0</v>
      </c>
      <c r="H358" s="20">
        <f t="shared" si="44"/>
        <v>-0.37000000000000455</v>
      </c>
      <c r="I358" s="20">
        <f>Данные!AT349</f>
        <v>3.7487774003521253</v>
      </c>
      <c r="J358" s="20">
        <f>Данные!AU349</f>
        <v>3.2508696385775693E-3</v>
      </c>
      <c r="K358" s="20">
        <f>Данные!AV349</f>
        <v>3.7487788098985306</v>
      </c>
      <c r="L358" s="88" t="str">
        <f>IF(Данные!BD349="","",Данные!BD349)</f>
        <v/>
      </c>
    </row>
    <row r="359" spans="1:12" x14ac:dyDescent="0.4">
      <c r="A359" s="20">
        <f>Данные!W350</f>
        <v>3634.55</v>
      </c>
      <c r="B359" s="20">
        <f>Данные!X350</f>
        <v>89.48</v>
      </c>
      <c r="C359" s="20">
        <f>Данные!Y350</f>
        <v>219.04599999999999</v>
      </c>
      <c r="D359" s="20">
        <f t="shared" si="42"/>
        <v>204.542</v>
      </c>
      <c r="E359" s="20">
        <f>Данные!B350</f>
        <v>89.48</v>
      </c>
      <c r="F359" s="20">
        <f>Данные!C350</f>
        <v>219.08</v>
      </c>
      <c r="G359" s="20">
        <f t="shared" si="43"/>
        <v>0</v>
      </c>
      <c r="H359" s="20">
        <f t="shared" si="44"/>
        <v>-3.4000000000020236E-2</v>
      </c>
      <c r="I359" s="20">
        <f>Данные!AT350</f>
        <v>3.7809232669472439</v>
      </c>
      <c r="J359" s="20">
        <f>Данные!AU350</f>
        <v>3.2486702184542082E-3</v>
      </c>
      <c r="K359" s="20">
        <f>Данные!AV350</f>
        <v>3.7809246626190807</v>
      </c>
      <c r="L359" s="88" t="str">
        <f>IF(Данные!BD350="","",Данные!BD350)</f>
        <v/>
      </c>
    </row>
    <row r="360" spans="1:12" x14ac:dyDescent="0.4">
      <c r="A360" s="20">
        <f>Данные!W351</f>
        <v>3643.87</v>
      </c>
      <c r="B360" s="20">
        <f>Данные!X351</f>
        <v>89.82</v>
      </c>
      <c r="C360" s="20">
        <f>Данные!Y351</f>
        <v>218.66300000000001</v>
      </c>
      <c r="D360" s="20">
        <f t="shared" si="42"/>
        <v>204.15900000000002</v>
      </c>
      <c r="E360" s="20">
        <f>Данные!B351</f>
        <v>89.82</v>
      </c>
      <c r="F360" s="20">
        <f>Данные!C351</f>
        <v>218.88</v>
      </c>
      <c r="G360" s="20">
        <f t="shared" si="43"/>
        <v>0</v>
      </c>
      <c r="H360" s="20">
        <f t="shared" si="44"/>
        <v>-0.21699999999998454</v>
      </c>
      <c r="I360" s="20">
        <f>Данные!AT351</f>
        <v>3.801334411421144</v>
      </c>
      <c r="J360" s="20">
        <f>Данные!AU351</f>
        <v>3.2485160350006481E-3</v>
      </c>
      <c r="K360" s="20">
        <f>Данные!AV351</f>
        <v>3.8013357994672039</v>
      </c>
      <c r="L360" s="88" t="str">
        <f>IF(Данные!BD351="","",Данные!BD351)</f>
        <v/>
      </c>
    </row>
    <row r="361" spans="1:12" x14ac:dyDescent="0.4">
      <c r="A361" s="20">
        <f>Данные!W352</f>
        <v>3652.85</v>
      </c>
      <c r="B361" s="20">
        <f>Данные!X352</f>
        <v>91.02</v>
      </c>
      <c r="C361" s="20">
        <f>Данные!Y352</f>
        <v>219.011</v>
      </c>
      <c r="D361" s="20">
        <f t="shared" si="42"/>
        <v>204.50700000000001</v>
      </c>
      <c r="E361" s="20">
        <f>Данные!B352</f>
        <v>91.02</v>
      </c>
      <c r="F361" s="20">
        <f>Данные!C352</f>
        <v>219.48</v>
      </c>
      <c r="G361" s="20">
        <f t="shared" si="43"/>
        <v>0</v>
      </c>
      <c r="H361" s="20">
        <f t="shared" si="44"/>
        <v>-0.46899999999999409</v>
      </c>
      <c r="I361" s="20">
        <f>Данные!AT352</f>
        <v>3.8550780862643155</v>
      </c>
      <c r="J361" s="20">
        <f>Данные!AU352</f>
        <v>3.2481168600497767E-3</v>
      </c>
      <c r="K361" s="20">
        <f>Данные!AV352</f>
        <v>3.8550794546232732</v>
      </c>
      <c r="L361" s="88" t="str">
        <f>IF(Данные!BD352="","",Данные!BD352)</f>
        <v/>
      </c>
    </row>
    <row r="362" spans="1:12" x14ac:dyDescent="0.4">
      <c r="A362" s="20">
        <f>Данные!W353</f>
        <v>3661.95</v>
      </c>
      <c r="B362" s="20">
        <f>Данные!X353</f>
        <v>91.49</v>
      </c>
      <c r="C362" s="20">
        <f>Данные!Y353</f>
        <v>219.26499999999999</v>
      </c>
      <c r="D362" s="20">
        <f t="shared" si="42"/>
        <v>204.761</v>
      </c>
      <c r="E362" s="20">
        <f>Данные!B353</f>
        <v>91.49</v>
      </c>
      <c r="F362" s="20">
        <f>Данные!C353</f>
        <v>219.76</v>
      </c>
      <c r="G362" s="20">
        <f t="shared" si="43"/>
        <v>0</v>
      </c>
      <c r="H362" s="20">
        <f t="shared" si="44"/>
        <v>-0.49500000000000455</v>
      </c>
      <c r="I362" s="20">
        <f>Данные!AT353</f>
        <v>3.9315876427036307</v>
      </c>
      <c r="J362" s="20">
        <f>Данные!AU353</f>
        <v>3.2480466484230419E-3</v>
      </c>
      <c r="K362" s="20">
        <f>Данные!AV353</f>
        <v>3.931588984376027</v>
      </c>
      <c r="L362" s="88" t="str">
        <f>IF(Данные!BD353="","",Данные!BD353)</f>
        <v/>
      </c>
    </row>
    <row r="363" spans="1:12" x14ac:dyDescent="0.4">
      <c r="A363" s="20">
        <f>Данные!W354</f>
        <v>3671.01</v>
      </c>
      <c r="B363" s="20">
        <f>Данные!X354</f>
        <v>91.76</v>
      </c>
      <c r="C363" s="20">
        <f>Данные!Y354</f>
        <v>218.95599999999999</v>
      </c>
      <c r="D363" s="20">
        <f t="shared" si="42"/>
        <v>204.452</v>
      </c>
      <c r="E363" s="20">
        <f>Данные!B354</f>
        <v>91.76</v>
      </c>
      <c r="F363" s="20">
        <f>Данные!C354</f>
        <v>219.43</v>
      </c>
      <c r="G363" s="20">
        <f t="shared" si="43"/>
        <v>0</v>
      </c>
      <c r="H363" s="20">
        <f t="shared" si="44"/>
        <v>-0.47400000000001796</v>
      </c>
      <c r="I363" s="20">
        <f>Данные!AT354</f>
        <v>4.0081457824934086</v>
      </c>
      <c r="J363" s="20">
        <f>Данные!AU354</f>
        <v>3.2479592009622138E-3</v>
      </c>
      <c r="K363" s="20">
        <f>Данные!AV354</f>
        <v>4.0081470984681529</v>
      </c>
      <c r="L363" s="88" t="str">
        <f>IF(Данные!BD354="","",Данные!BD354)</f>
        <v/>
      </c>
    </row>
    <row r="364" spans="1:12" x14ac:dyDescent="0.4">
      <c r="A364" s="20">
        <f>Данные!W355</f>
        <v>3680.32</v>
      </c>
      <c r="B364" s="20">
        <f>Данные!X355</f>
        <v>91.63</v>
      </c>
      <c r="C364" s="20">
        <f>Данные!Y355</f>
        <v>219.16800000000001</v>
      </c>
      <c r="D364" s="20">
        <f t="shared" si="42"/>
        <v>204.66400000000002</v>
      </c>
      <c r="E364" s="20">
        <f>Данные!B355</f>
        <v>91.63</v>
      </c>
      <c r="F364" s="20">
        <f>Данные!C355</f>
        <v>219.65</v>
      </c>
      <c r="G364" s="20">
        <f t="shared" si="43"/>
        <v>0</v>
      </c>
      <c r="H364" s="20">
        <f t="shared" si="44"/>
        <v>-0.48199999999999932</v>
      </c>
      <c r="I364" s="20">
        <f>Данные!AT355</f>
        <v>4.0857608546298696</v>
      </c>
      <c r="J364" s="20">
        <f>Данные!AU355</f>
        <v>3.2479350629728287E-3</v>
      </c>
      <c r="K364" s="20">
        <f>Данные!AV355</f>
        <v>4.0857621455865463</v>
      </c>
      <c r="L364" s="88" t="str">
        <f>IF(Данные!BD355="","",Данные!BD355)</f>
        <v/>
      </c>
    </row>
    <row r="365" spans="1:12" x14ac:dyDescent="0.4">
      <c r="A365" s="20">
        <f>Данные!W356</f>
        <v>3689.45</v>
      </c>
      <c r="B365" s="20">
        <f>Данные!X356</f>
        <v>92.27</v>
      </c>
      <c r="C365" s="20">
        <f>Данные!Y356</f>
        <v>219.16300000000001</v>
      </c>
      <c r="D365" s="20">
        <f t="shared" ref="D365:D366" si="45">IF(C365-$P$4&gt;=0,C365-$P$4,C365-$P$4+360)</f>
        <v>204.65900000000002</v>
      </c>
      <c r="E365" s="20">
        <f>Данные!B356</f>
        <v>92.27</v>
      </c>
      <c r="F365" s="20">
        <f>Данные!C356</f>
        <v>219.43</v>
      </c>
      <c r="G365" s="20">
        <f t="shared" ref="G365:G366" si="46">B365-E365</f>
        <v>0</v>
      </c>
      <c r="H365" s="20">
        <f t="shared" ref="H365:H366" si="47">C365-F365</f>
        <v>-0.26699999999999591</v>
      </c>
      <c r="I365" s="20">
        <f>Данные!AT356</f>
        <v>4.1453882049523134</v>
      </c>
      <c r="J365" s="20">
        <f>Данные!AU356</f>
        <v>3.247554005611164E-3</v>
      </c>
      <c r="K365" s="20">
        <f>Данные!AV356</f>
        <v>4.1453894770413049</v>
      </c>
      <c r="L365" s="88" t="str">
        <f>IF(Данные!BD356="","",Данные!BD356)</f>
        <v/>
      </c>
    </row>
    <row r="366" spans="1:12" x14ac:dyDescent="0.4">
      <c r="A366" s="20">
        <f>Данные!W357</f>
        <v>3698.31</v>
      </c>
      <c r="B366" s="20">
        <f>Данные!X357</f>
        <v>92.33</v>
      </c>
      <c r="C366" s="20">
        <f>Данные!Y357</f>
        <v>218.11500000000001</v>
      </c>
      <c r="D366" s="20">
        <f t="shared" si="45"/>
        <v>203.61100000000002</v>
      </c>
      <c r="E366" s="20">
        <f>Данные!B357</f>
        <v>92.33</v>
      </c>
      <c r="F366" s="20">
        <f>Данные!C357</f>
        <v>218.08</v>
      </c>
      <c r="G366" s="20">
        <f t="shared" si="46"/>
        <v>0</v>
      </c>
      <c r="H366" s="20">
        <f t="shared" si="47"/>
        <v>3.4999999999996589E-2</v>
      </c>
      <c r="I366" s="20">
        <f>Данные!AT357</f>
        <v>4.1633094064925817</v>
      </c>
      <c r="J366" s="20">
        <f>Данные!AU357</f>
        <v>3.241027354306425E-3</v>
      </c>
      <c r="K366" s="20">
        <f>Данные!AV357</f>
        <v>4.1633106680198546</v>
      </c>
      <c r="L366" s="88" t="str">
        <f>IF(Данные!BD357="","",Данные!BD357)</f>
        <v/>
      </c>
    </row>
  </sheetData>
  <mergeCells count="41">
    <mergeCell ref="C3:D3"/>
    <mergeCell ref="C4:D4"/>
    <mergeCell ref="C5:D5"/>
    <mergeCell ref="C6:D6"/>
    <mergeCell ref="O1:Q1"/>
    <mergeCell ref="E3:G3"/>
    <mergeCell ref="H3:I3"/>
    <mergeCell ref="H4:I4"/>
    <mergeCell ref="H5:I5"/>
    <mergeCell ref="C7:D7"/>
    <mergeCell ref="A14:A17"/>
    <mergeCell ref="B15:B17"/>
    <mergeCell ref="E15:E17"/>
    <mergeCell ref="G15:G17"/>
    <mergeCell ref="C9:D9"/>
    <mergeCell ref="C10:D10"/>
    <mergeCell ref="B14:D14"/>
    <mergeCell ref="E14:F14"/>
    <mergeCell ref="G14:H14"/>
    <mergeCell ref="D15:D16"/>
    <mergeCell ref="C11:D11"/>
    <mergeCell ref="H10:I10"/>
    <mergeCell ref="I15:I17"/>
    <mergeCell ref="H11:I11"/>
    <mergeCell ref="C8:D8"/>
    <mergeCell ref="J15:J17"/>
    <mergeCell ref="K15:K17"/>
    <mergeCell ref="L14:L17"/>
    <mergeCell ref="E4:G4"/>
    <mergeCell ref="E5:G5"/>
    <mergeCell ref="E6:G6"/>
    <mergeCell ref="E7:G7"/>
    <mergeCell ref="I14:K14"/>
    <mergeCell ref="E10:G10"/>
    <mergeCell ref="E11:G11"/>
    <mergeCell ref="H7:I7"/>
    <mergeCell ref="H8:I8"/>
    <mergeCell ref="H9:I9"/>
    <mergeCell ref="E8:G8"/>
    <mergeCell ref="E9:G9"/>
    <mergeCell ref="H6:I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T9"/>
  <sheetViews>
    <sheetView zoomScaleNormal="100" workbookViewId="0">
      <selection activeCell="K34" sqref="K34"/>
    </sheetView>
  </sheetViews>
  <sheetFormatPr defaultRowHeight="14.6" x14ac:dyDescent="0.4"/>
  <cols>
    <col min="15" max="15" width="10.07421875" bestFit="1" customWidth="1"/>
    <col min="17" max="17" width="15.84375" customWidth="1"/>
  </cols>
  <sheetData>
    <row r="1" spans="15:20" x14ac:dyDescent="0.4">
      <c r="O1" s="30">
        <f>VLOOKUP(O2,Данные!W9:AH107879,3)</f>
        <v>218.11500000000001</v>
      </c>
      <c r="P1" s="30"/>
      <c r="Q1" s="30"/>
    </row>
    <row r="2" spans="15:20" x14ac:dyDescent="0.4">
      <c r="O2" s="30">
        <f>MAX(Данные!W6:W1048576)</f>
        <v>3698.31</v>
      </c>
      <c r="P2" s="30" t="s">
        <v>77</v>
      </c>
      <c r="Q2" s="30" t="str">
        <f>CONCATENATE("Точка замера: ", ROUND(O2,1),P2)</f>
        <v>Точка замера: 3698.3м</v>
      </c>
      <c r="R2" s="1"/>
      <c r="S2" s="1"/>
      <c r="T2" s="1"/>
    </row>
    <row r="3" spans="15:20" x14ac:dyDescent="0.4">
      <c r="O3" s="31">
        <f>VLOOKUP(O2,Данные!W9:AH10113,5,TRUE )</f>
        <v>-2462.7688681475702</v>
      </c>
      <c r="P3" s="30" t="s">
        <v>77</v>
      </c>
      <c r="Q3" s="30" t="str">
        <f>CONCATENATE("TVDSS: ",ROUND(O3,1),P3)</f>
        <v>TVDSS: -2462.8м</v>
      </c>
      <c r="R3" s="1"/>
      <c r="S3" s="1"/>
      <c r="T3" s="1"/>
    </row>
    <row r="4" spans="15:20" x14ac:dyDescent="0.4">
      <c r="O4" s="30">
        <f>ROUND((VLOOKUP(O2,Данные!W9:AT1048576,24,)),2)</f>
        <v>4.16</v>
      </c>
      <c r="P4" s="30" t="s">
        <v>77</v>
      </c>
      <c r="Q4" s="30" t="str">
        <f>CONCATENATE(Q5,O4,P4)</f>
        <v>Левее: 4.16м</v>
      </c>
      <c r="R4" s="45"/>
      <c r="S4" s="1"/>
      <c r="T4" s="1"/>
    </row>
    <row r="5" spans="15:20" x14ac:dyDescent="0.4">
      <c r="O5" s="30" t="s">
        <v>78</v>
      </c>
      <c r="P5" s="30" t="s">
        <v>64</v>
      </c>
      <c r="Q5" s="30" t="str">
        <f>IF(OR(AND(O1&gt;315,O1&lt;45),AND(O1&gt;135,O1&lt;225)),IF(AND(P6&gt;0,O7&gt;P7),"Левее: ",IF(AND(P6&gt;0,O7&lt;P7),"Правее: ",IF(AND(P6&lt;0,O7&lt;P7),"Левее: ",IF(AND(P6&lt;0,O7&gt;P7),"Правее: ","")))),   IF(AND(P7&gt;0,O6&gt;P6),"Правее: ",IF(AND(P7&gt;0,O6&lt;P6),"Левее: ",IF(AND(P7&lt;0,O6&lt;P6),"Правее: ",IF(AND(P7&lt;0,O6&gt;P6),"Левее: ","")))))</f>
        <v xml:space="preserve">Левее: </v>
      </c>
      <c r="R5" s="1"/>
      <c r="S5" s="1"/>
      <c r="T5" s="1"/>
    </row>
    <row r="6" spans="15:20" x14ac:dyDescent="0.4">
      <c r="O6" s="30">
        <f>ROUND((VLOOKUP(O2,Данные!A9:U1048576,6,)),2)</f>
        <v>-2176.63</v>
      </c>
      <c r="P6" s="30">
        <f>ROUND((VLOOKUP(O2,Данные!W9:AQ1048576,6,)),2)</f>
        <v>-2179.1999999999998</v>
      </c>
      <c r="Q6" s="30" t="s">
        <v>79</v>
      </c>
      <c r="R6" s="1"/>
      <c r="S6" s="1"/>
      <c r="T6" s="1"/>
    </row>
    <row r="7" spans="15:20" x14ac:dyDescent="0.4">
      <c r="O7" s="30">
        <f>ROUND((VLOOKUP(O2,Данные!A9:U1048576,7,)),2)</f>
        <v>-827</v>
      </c>
      <c r="P7" s="30">
        <f>ROUND((VLOOKUP(O2,Данные!W9:AQ1048576,7,)),2)</f>
        <v>-823.72</v>
      </c>
      <c r="Q7" s="30" t="s">
        <v>80</v>
      </c>
      <c r="R7" s="1"/>
      <c r="S7" s="1"/>
      <c r="T7" s="1"/>
    </row>
    <row r="8" spans="15:20" x14ac:dyDescent="0.4">
      <c r="O8" s="30"/>
      <c r="P8" s="30"/>
      <c r="Q8" s="30"/>
      <c r="R8" s="1"/>
      <c r="S8" s="1"/>
      <c r="T8" s="1"/>
    </row>
    <row r="9" spans="15:20" x14ac:dyDescent="0.4">
      <c r="R9" s="1"/>
      <c r="S9" s="1"/>
      <c r="T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R12"/>
  <sheetViews>
    <sheetView zoomScaleNormal="100" workbookViewId="0">
      <selection activeCell="O23" sqref="O23"/>
    </sheetView>
  </sheetViews>
  <sheetFormatPr defaultRowHeight="14.6" x14ac:dyDescent="0.4"/>
  <cols>
    <col min="15" max="15" width="10.07421875" bestFit="1" customWidth="1"/>
    <col min="16" max="16" width="13.07421875" customWidth="1"/>
    <col min="17" max="17" width="24.07421875" customWidth="1"/>
  </cols>
  <sheetData>
    <row r="2" spans="15:18" x14ac:dyDescent="0.4">
      <c r="O2" s="44">
        <f>MAX(Данные!W6:W1048576)</f>
        <v>3698.31</v>
      </c>
      <c r="P2" s="44" t="s">
        <v>77</v>
      </c>
      <c r="Q2" s="44" t="str">
        <f>CONCATENATE("Точка Замера: ", ROUND(O2,1),P2)</f>
        <v>Точка Замера: 3698.3м</v>
      </c>
      <c r="R2" t="s">
        <v>112</v>
      </c>
    </row>
    <row r="3" spans="15:18" x14ac:dyDescent="0.4">
      <c r="O3" s="44">
        <f>VLOOKUP(O2,Данные!W9:AH10113,5,TRUE )</f>
        <v>-2462.7688681475702</v>
      </c>
      <c r="P3" s="44" t="s">
        <v>77</v>
      </c>
      <c r="Q3" s="44" t="str">
        <f>CONCATENATE("А. О.: ",ROUND(O3,1),P3)</f>
        <v>А. О.: -2462.8м</v>
      </c>
    </row>
    <row r="4" spans="15:18" x14ac:dyDescent="0.4">
      <c r="O4" s="44">
        <f>ROUND((VLOOKUP(O2,Данные!W9:AV1048576,25,)),2)</f>
        <v>0</v>
      </c>
      <c r="P4" s="44" t="s">
        <v>77</v>
      </c>
      <c r="Q4" s="44" t="str">
        <f>CONCATENATE(Q6,O4,P4)</f>
        <v>Ниже:  0м</v>
      </c>
    </row>
    <row r="5" spans="15:18" x14ac:dyDescent="0.4">
      <c r="O5" s="44" t="s">
        <v>78</v>
      </c>
      <c r="P5" s="44" t="s">
        <v>64</v>
      </c>
      <c r="Q5" s="44"/>
    </row>
    <row r="6" spans="15:18" x14ac:dyDescent="0.4">
      <c r="O6" s="44">
        <f>ROUND(VLOOKUP(O2,Данные!A6:L1048576,5,0),2)</f>
        <v>-2462.77</v>
      </c>
      <c r="P6" s="44">
        <f>ROUND(VLOOKUP(O2,Данные!W6:AH1048576,5,0),2)</f>
        <v>-2462.77</v>
      </c>
      <c r="Q6" s="44" t="str">
        <f>IF(O6&lt;P6,"Выше:  ","Ниже:  ")</f>
        <v xml:space="preserve">Ниже:  </v>
      </c>
    </row>
    <row r="7" spans="15:18" x14ac:dyDescent="0.4">
      <c r="O7" s="189" t="s">
        <v>107</v>
      </c>
      <c r="P7" s="189"/>
      <c r="Q7" s="189"/>
      <c r="R7" t="s">
        <v>113</v>
      </c>
    </row>
    <row r="8" spans="15:18" x14ac:dyDescent="0.4">
      <c r="O8" s="44" t="s">
        <v>78</v>
      </c>
      <c r="P8" s="44" t="s">
        <v>108</v>
      </c>
      <c r="Q8" s="44"/>
    </row>
    <row r="9" spans="15:18" x14ac:dyDescent="0.4">
      <c r="O9" s="44">
        <f>ROUND(VLOOKUP(O10,'Замеры Cont.incl'!A4:U121945,5,TRUE),2)</f>
        <v>-729.29</v>
      </c>
      <c r="P9" s="44">
        <f>ROUND(VLOOKUP(P10,'IGIRGI_CI - исправленный'!A5:U100000,5,TRUE),2)</f>
        <v>-729.29</v>
      </c>
      <c r="Q9" s="44" t="str">
        <f>IF(O9&lt;P9,"Выше:  ","Ниже:  ")</f>
        <v xml:space="preserve">Ниже:  </v>
      </c>
    </row>
    <row r="10" spans="15:18" x14ac:dyDescent="0.4">
      <c r="O10" s="30">
        <f>MAX('Замеры Cont.incl'!A5:A9946)</f>
        <v>998.76</v>
      </c>
      <c r="P10" s="30">
        <f>O10</f>
        <v>998.76</v>
      </c>
      <c r="Q10" s="30" t="str">
        <f>CONCATENATE("Точка Замера: ", O10,P2)</f>
        <v>Точка Замера: 998.76м</v>
      </c>
    </row>
    <row r="11" spans="15:18" x14ac:dyDescent="0.4">
      <c r="O11" s="30"/>
      <c r="P11" s="30"/>
      <c r="Q11" s="30" t="str">
        <f>CONCATENATE("А.О:",P9,P2)</f>
        <v>А.О:-729.29м</v>
      </c>
    </row>
    <row r="12" spans="15:18" x14ac:dyDescent="0.4">
      <c r="O12" s="30">
        <f>ROUND((P9-O9),2)</f>
        <v>0</v>
      </c>
      <c r="P12" s="30"/>
      <c r="Q12" s="30" t="str">
        <f>CONCATENATE(Q9,O12,P3)</f>
        <v>Ниже:  0м</v>
      </c>
    </row>
  </sheetData>
  <mergeCells count="1">
    <mergeCell ref="O7:Q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7"/>
  <sheetViews>
    <sheetView topLeftCell="A317" zoomScaleNormal="100" workbookViewId="0">
      <selection activeCell="F357" sqref="F357"/>
    </sheetView>
  </sheetViews>
  <sheetFormatPr defaultRowHeight="14.6" x14ac:dyDescent="0.4"/>
  <cols>
    <col min="1" max="1" width="14.84375" customWidth="1"/>
    <col min="2" max="2" width="9.07421875" customWidth="1"/>
    <col min="3" max="3" width="12.84375" customWidth="1"/>
  </cols>
  <sheetData>
    <row r="1" spans="1:24" ht="46.5" customHeight="1" thickBot="1" x14ac:dyDescent="0.45">
      <c r="A1" s="68" t="s">
        <v>89</v>
      </c>
      <c r="B1" s="69">
        <f>Данные!BL3</f>
        <v>220</v>
      </c>
      <c r="C1" s="70" t="s">
        <v>0</v>
      </c>
      <c r="D1" s="69">
        <f>Данные!BJ3</f>
        <v>105.54</v>
      </c>
      <c r="W1" s="44" t="s">
        <v>90</v>
      </c>
      <c r="X1" s="44" t="s">
        <v>62</v>
      </c>
    </row>
    <row r="2" spans="1:24" x14ac:dyDescent="0.4">
      <c r="W2" s="71" t="str">
        <f>("+""-")</f>
        <v>+"-</v>
      </c>
      <c r="X2" s="71" t="str">
        <f>("+""-")</f>
        <v>+"-</v>
      </c>
    </row>
    <row r="3" spans="1:24" ht="40.5" customHeight="1" x14ac:dyDescent="0.4">
      <c r="A3" s="136" t="s">
        <v>1</v>
      </c>
      <c r="B3" s="136" t="s">
        <v>2</v>
      </c>
      <c r="C3" s="137" t="s">
        <v>104</v>
      </c>
      <c r="D3" s="58" t="s">
        <v>4</v>
      </c>
      <c r="E3" s="58" t="s">
        <v>5</v>
      </c>
      <c r="F3" s="58" t="s">
        <v>6</v>
      </c>
      <c r="G3" s="58" t="s">
        <v>7</v>
      </c>
      <c r="H3" s="58" t="s">
        <v>8</v>
      </c>
      <c r="I3" s="58" t="s">
        <v>9</v>
      </c>
      <c r="J3" s="59" t="s">
        <v>10</v>
      </c>
      <c r="K3" s="59" t="s">
        <v>11</v>
      </c>
      <c r="L3" s="59" t="s">
        <v>12</v>
      </c>
      <c r="M3" s="60"/>
      <c r="N3" s="59" t="s">
        <v>13</v>
      </c>
      <c r="O3" s="59" t="s">
        <v>14</v>
      </c>
      <c r="P3" s="59" t="s">
        <v>15</v>
      </c>
      <c r="Q3" s="59" t="s">
        <v>16</v>
      </c>
      <c r="R3" s="59" t="s">
        <v>17</v>
      </c>
      <c r="S3" s="59" t="s">
        <v>18</v>
      </c>
      <c r="T3" s="59" t="s">
        <v>19</v>
      </c>
      <c r="U3" s="59" t="s">
        <v>20</v>
      </c>
    </row>
    <row r="4" spans="1:24" x14ac:dyDescent="0.4">
      <c r="A4" s="142">
        <v>0</v>
      </c>
      <c r="B4" s="142">
        <v>0.24</v>
      </c>
      <c r="C4" s="139">
        <v>309.98</v>
      </c>
      <c r="D4" s="63">
        <v>0</v>
      </c>
      <c r="E4" s="63">
        <f>$D$1-D4</f>
        <v>105.54</v>
      </c>
      <c r="F4" s="63">
        <v>0</v>
      </c>
      <c r="G4" s="63">
        <v>0</v>
      </c>
      <c r="H4" s="63">
        <v>18154.45</v>
      </c>
      <c r="I4" s="63">
        <v>30989.78</v>
      </c>
      <c r="J4" s="59">
        <f>SQRT(F4^2+G4^2)</f>
        <v>0</v>
      </c>
      <c r="K4" s="59">
        <f>IF(J4=0,0,IF(F4&lt;0,ATAN(G4/F4)*180/PI()+180,ATAN(G4/F4)*180/PI()))</f>
        <v>0</v>
      </c>
      <c r="L4" s="59">
        <f>COS((K4-$B$1)*PI()/180)*J4</f>
        <v>0</v>
      </c>
      <c r="M4" s="60"/>
      <c r="N4" s="59">
        <v>0</v>
      </c>
      <c r="O4" s="59">
        <v>0</v>
      </c>
      <c r="P4" s="59">
        <v>0</v>
      </c>
      <c r="Q4" s="59">
        <v>0</v>
      </c>
      <c r="R4" s="59">
        <v>0</v>
      </c>
      <c r="S4" s="59">
        <v>0</v>
      </c>
      <c r="T4" s="59">
        <v>0</v>
      </c>
      <c r="U4" s="59">
        <v>0</v>
      </c>
    </row>
    <row r="5" spans="1:24" x14ac:dyDescent="0.4">
      <c r="A5" s="140">
        <v>10</v>
      </c>
      <c r="B5" s="140">
        <v>0.23</v>
      </c>
      <c r="C5" s="140">
        <v>224.58</v>
      </c>
      <c r="D5" s="63">
        <f t="shared" ref="D5:D68" si="0">S5+D4</f>
        <v>9.9999416519691309</v>
      </c>
      <c r="E5" s="63">
        <f t="shared" ref="E5:E68" si="1">$D$1-D5</f>
        <v>95.540058348030868</v>
      </c>
      <c r="F5" s="63">
        <f t="shared" ref="F5:G20" si="2">T5+F4</f>
        <v>-8.3928938439093706E-4</v>
      </c>
      <c r="G5" s="63">
        <f t="shared" si="2"/>
        <v>-3.0136814183080098E-2</v>
      </c>
      <c r="H5" s="63">
        <f t="shared" ref="H5:I20" si="3">H4+T5</f>
        <v>18154.449160710617</v>
      </c>
      <c r="I5" s="63">
        <f t="shared" si="3"/>
        <v>30989.749863185814</v>
      </c>
      <c r="J5" s="59">
        <f t="shared" ref="J5:J68" si="4">SQRT(F5^2+G5^2)</f>
        <v>3.0148498731715465E-2</v>
      </c>
      <c r="K5" s="59">
        <f t="shared" ref="K5:K68" si="5">IF(J5=0,0,IF(F5&lt;0,ATAN(G5/F5)*180/PI()+180,ATAN(G5/F5)*180/PI()))</f>
        <v>268.40476458525546</v>
      </c>
      <c r="L5" s="59">
        <f t="shared" ref="L5:L68" si="6">COS((K5-$B$1)*PI()/180)*J5</f>
        <v>2.0014503721390881E-2</v>
      </c>
      <c r="M5" s="60"/>
      <c r="N5" s="65">
        <f t="shared" ref="N5:N68" si="7">A5-A4</f>
        <v>10</v>
      </c>
      <c r="O5" s="65">
        <f t="shared" ref="O5:P20" si="8">RADIANS(B5-B4)</f>
        <v>-1.7453292519943261E-4</v>
      </c>
      <c r="P5" s="65">
        <f t="shared" si="8"/>
        <v>-1.4905111812031575</v>
      </c>
      <c r="Q5" s="59">
        <f t="shared" ref="Q5:Q68" si="9">ACOS(COS(O5)-SIN(RADIANS(B4))*SIN(RADIANS(B5))*(1-COS(P5)))</f>
        <v>5.5644461014576763E-3</v>
      </c>
      <c r="R5" s="59">
        <f t="shared" ref="R5:R68" si="10">2/Q5*TAN(Q5/2)</f>
        <v>1.0000025802630241</v>
      </c>
      <c r="S5" s="59">
        <f t="shared" ref="S5:S68" si="11">(N5/2)*(COS(RADIANS(B4))+COS(RADIANS(B5)))*R5</f>
        <v>9.9999416519691309</v>
      </c>
      <c r="T5" s="59">
        <f t="shared" ref="T5:T68" si="12">(N5/2)*(SIN(RADIANS(B4))*COS(RADIANS(C4))+SIN(RADIANS(B5))*COS(RADIANS(C5)))*R5</f>
        <v>-8.3928938439093706E-4</v>
      </c>
      <c r="U5" s="59">
        <f t="shared" ref="U5:U68" si="13">(N5/2)*(SIN(RADIANS(B4))*SIN(RADIANS(C4))+SIN(RADIANS(B5))*SIN(RADIANS(C5)))*R5</f>
        <v>-3.0136814183080098E-2</v>
      </c>
      <c r="W5" s="72">
        <f>B5+0.001</f>
        <v>0.23100000000000001</v>
      </c>
      <c r="X5" s="72">
        <f>C5+0.001</f>
        <v>224.58100000000002</v>
      </c>
    </row>
    <row r="6" spans="1:24" x14ac:dyDescent="0.4">
      <c r="A6" s="140">
        <v>20</v>
      </c>
      <c r="B6" s="140">
        <v>0.14000000000000001</v>
      </c>
      <c r="C6" s="140">
        <v>266.52</v>
      </c>
      <c r="D6" s="63">
        <f>S6+D5</f>
        <v>19.999892683818146</v>
      </c>
      <c r="E6" s="63">
        <f t="shared" si="1"/>
        <v>85.54010731618186</v>
      </c>
      <c r="F6" s="63">
        <f t="shared" si="2"/>
        <v>-1.5877048764558838E-2</v>
      </c>
      <c r="G6" s="63">
        <f t="shared" si="2"/>
        <v>-5.6419682823147119E-2</v>
      </c>
      <c r="H6" s="63">
        <f t="shared" si="3"/>
        <v>18154.434122951236</v>
      </c>
      <c r="I6" s="63">
        <f t="shared" si="3"/>
        <v>30989.723580317175</v>
      </c>
      <c r="J6" s="59">
        <f t="shared" si="4"/>
        <v>5.8611102082597809E-2</v>
      </c>
      <c r="K6" s="59">
        <f t="shared" si="5"/>
        <v>254.28288053679302</v>
      </c>
      <c r="L6" s="59">
        <f t="shared" si="6"/>
        <v>4.8428398040382778E-2</v>
      </c>
      <c r="M6" s="60"/>
      <c r="N6" s="65">
        <f t="shared" si="7"/>
        <v>10</v>
      </c>
      <c r="O6" s="65">
        <f t="shared" si="8"/>
        <v>-1.5707963267948964E-3</v>
      </c>
      <c r="P6" s="65">
        <f t="shared" si="8"/>
        <v>0.73199108828642123</v>
      </c>
      <c r="Q6" s="59">
        <f t="shared" si="9"/>
        <v>2.73723757629174E-3</v>
      </c>
      <c r="R6" s="59">
        <f t="shared" si="10"/>
        <v>1.00000062437293</v>
      </c>
      <c r="S6" s="59">
        <f t="shared" si="11"/>
        <v>9.9999510318490152</v>
      </c>
      <c r="T6" s="59">
        <f t="shared" si="12"/>
        <v>-1.50377593801679E-2</v>
      </c>
      <c r="U6" s="59">
        <f t="shared" si="13"/>
        <v>-2.6282868640067025E-2</v>
      </c>
      <c r="W6" s="72">
        <f>W5+0.001</f>
        <v>0.23200000000000001</v>
      </c>
      <c r="X6" s="72">
        <f>X5+0.001</f>
        <v>224.58200000000002</v>
      </c>
    </row>
    <row r="7" spans="1:24" x14ac:dyDescent="0.4">
      <c r="A7" s="140">
        <v>30</v>
      </c>
      <c r="B7" s="140">
        <v>0.19</v>
      </c>
      <c r="C7" s="140">
        <v>174.34</v>
      </c>
      <c r="D7" s="63">
        <f t="shared" si="0"/>
        <v>29.999864918851166</v>
      </c>
      <c r="E7" s="63">
        <f t="shared" si="1"/>
        <v>75.540135081148833</v>
      </c>
      <c r="F7" s="63">
        <f t="shared" si="2"/>
        <v>-3.3118426718615923E-2</v>
      </c>
      <c r="G7" s="63">
        <f t="shared" si="2"/>
        <v>-6.6979200608713263E-2</v>
      </c>
      <c r="H7" s="63">
        <f t="shared" si="3"/>
        <v>18154.416881573281</v>
      </c>
      <c r="I7" s="63">
        <f t="shared" si="3"/>
        <v>30989.713020799391</v>
      </c>
      <c r="J7" s="59">
        <f t="shared" si="4"/>
        <v>7.4719766477810867E-2</v>
      </c>
      <c r="K7" s="59">
        <f t="shared" si="5"/>
        <v>243.68952080933295</v>
      </c>
      <c r="L7" s="59">
        <f t="shared" si="6"/>
        <v>6.8423587010628825E-2</v>
      </c>
      <c r="M7" s="60"/>
      <c r="N7" s="65">
        <f t="shared" si="7"/>
        <v>10</v>
      </c>
      <c r="O7" s="65">
        <f t="shared" si="8"/>
        <v>8.7266462599716458E-4</v>
      </c>
      <c r="P7" s="65">
        <f t="shared" si="8"/>
        <v>-1.6088445044883726</v>
      </c>
      <c r="Q7" s="59">
        <f t="shared" si="9"/>
        <v>4.193282126838449E-3</v>
      </c>
      <c r="R7" s="59">
        <f t="shared" si="10"/>
        <v>1.0000014653038263</v>
      </c>
      <c r="S7" s="59">
        <f t="shared" si="11"/>
        <v>9.999972235033022</v>
      </c>
      <c r="T7" s="59">
        <f t="shared" si="12"/>
        <v>-1.7241377954057086E-2</v>
      </c>
      <c r="U7" s="59">
        <f t="shared" si="13"/>
        <v>-1.0559517785566139E-2</v>
      </c>
      <c r="W7" s="72">
        <f>W6+0.001</f>
        <v>0.23300000000000001</v>
      </c>
      <c r="X7" s="72">
        <f>X6+0.001</f>
        <v>224.58300000000003</v>
      </c>
    </row>
    <row r="8" spans="1:24" x14ac:dyDescent="0.4">
      <c r="A8" s="140">
        <v>40</v>
      </c>
      <c r="B8" s="140">
        <v>0.16</v>
      </c>
      <c r="C8" s="140">
        <v>142.52000000000001</v>
      </c>
      <c r="D8" s="63">
        <f t="shared" si="0"/>
        <v>39.999820479685596</v>
      </c>
      <c r="E8" s="63">
        <f t="shared" si="1"/>
        <v>65.54017952031441</v>
      </c>
      <c r="F8" s="63">
        <f t="shared" si="2"/>
        <v>-6.0698449585465282E-2</v>
      </c>
      <c r="G8" s="63">
        <f t="shared" si="2"/>
        <v>-5.6847901071303601E-2</v>
      </c>
      <c r="H8" s="63">
        <f t="shared" si="3"/>
        <v>18154.389301550415</v>
      </c>
      <c r="I8" s="63">
        <f t="shared" si="3"/>
        <v>30989.723152098926</v>
      </c>
      <c r="J8" s="59">
        <f t="shared" si="4"/>
        <v>8.3162405197853631E-2</v>
      </c>
      <c r="K8" s="59">
        <f t="shared" si="5"/>
        <v>223.12379274399791</v>
      </c>
      <c r="L8" s="59">
        <f t="shared" si="6"/>
        <v>8.3038836456203219E-2</v>
      </c>
      <c r="M8" s="60"/>
      <c r="N8" s="65">
        <f t="shared" si="7"/>
        <v>10</v>
      </c>
      <c r="O8" s="65">
        <f t="shared" si="8"/>
        <v>-5.2359877559829881E-4</v>
      </c>
      <c r="P8" s="65">
        <f t="shared" si="8"/>
        <v>-0.55536376798459552</v>
      </c>
      <c r="Q8" s="59">
        <f t="shared" si="9"/>
        <v>1.7486147977301414E-3</v>
      </c>
      <c r="R8" s="59">
        <f t="shared" si="10"/>
        <v>1.0000002548045539</v>
      </c>
      <c r="S8" s="59">
        <f t="shared" si="11"/>
        <v>9.9999555608344259</v>
      </c>
      <c r="T8" s="59">
        <f t="shared" si="12"/>
        <v>-2.7580022866849359E-2</v>
      </c>
      <c r="U8" s="59">
        <f t="shared" si="13"/>
        <v>1.0131299537409662E-2</v>
      </c>
      <c r="W8" s="72">
        <f>B8+0.001</f>
        <v>0.161</v>
      </c>
      <c r="X8" s="72">
        <f>C8+0.001</f>
        <v>142.52100000000002</v>
      </c>
    </row>
    <row r="9" spans="1:24" x14ac:dyDescent="0.4">
      <c r="A9" s="140">
        <v>50</v>
      </c>
      <c r="B9" s="140">
        <v>0.25</v>
      </c>
      <c r="C9" s="140">
        <v>163.15</v>
      </c>
      <c r="D9" s="63">
        <f t="shared" si="0"/>
        <v>49.999756746164095</v>
      </c>
      <c r="E9" s="63">
        <f t="shared" si="1"/>
        <v>55.540243253835911</v>
      </c>
      <c r="F9" s="63">
        <f t="shared" si="2"/>
        <v>-9.2658609176521523E-2</v>
      </c>
      <c r="G9" s="63">
        <f t="shared" si="2"/>
        <v>-4.2027962158932168E-2</v>
      </c>
      <c r="H9" s="63">
        <f t="shared" si="3"/>
        <v>18154.357341390823</v>
      </c>
      <c r="I9" s="63">
        <f t="shared" si="3"/>
        <v>30989.737972037838</v>
      </c>
      <c r="J9" s="59">
        <f t="shared" si="4"/>
        <v>0.10174461881475597</v>
      </c>
      <c r="K9" s="59">
        <f t="shared" si="5"/>
        <v>204.39802707550723</v>
      </c>
      <c r="L9" s="59">
        <f t="shared" si="6"/>
        <v>9.7995666002943793E-2</v>
      </c>
      <c r="M9" s="60"/>
      <c r="N9" s="65">
        <f t="shared" si="7"/>
        <v>10</v>
      </c>
      <c r="O9" s="65">
        <f t="shared" si="8"/>
        <v>1.5707963267948964E-3</v>
      </c>
      <c r="P9" s="65">
        <f t="shared" si="8"/>
        <v>0.3600614246864301</v>
      </c>
      <c r="Q9" s="59">
        <f t="shared" si="9"/>
        <v>2.0075053789838648E-3</v>
      </c>
      <c r="R9" s="59">
        <f t="shared" si="10"/>
        <v>1.0000003358399558</v>
      </c>
      <c r="S9" s="59">
        <f t="shared" si="11"/>
        <v>9.9999362664785032</v>
      </c>
      <c r="T9" s="59">
        <f t="shared" si="12"/>
        <v>-3.1960159591056247E-2</v>
      </c>
      <c r="U9" s="59">
        <f t="shared" si="13"/>
        <v>1.4819938912371431E-2</v>
      </c>
      <c r="W9" s="72">
        <f>W8+0.001</f>
        <v>0.16200000000000001</v>
      </c>
      <c r="X9" s="72">
        <f>X8+0.001</f>
        <v>142.52200000000002</v>
      </c>
    </row>
    <row r="10" spans="1:24" x14ac:dyDescent="0.4">
      <c r="A10" s="140">
        <v>60</v>
      </c>
      <c r="B10" s="140">
        <v>0.41</v>
      </c>
      <c r="C10" s="140">
        <v>188.56</v>
      </c>
      <c r="D10" s="63">
        <f t="shared" si="0"/>
        <v>59.999592667324663</v>
      </c>
      <c r="E10" s="63">
        <f t="shared" si="1"/>
        <v>45.540407332675343</v>
      </c>
      <c r="F10" s="63">
        <f t="shared" si="2"/>
        <v>-0.14891895465967081</v>
      </c>
      <c r="G10" s="63">
        <f t="shared" si="2"/>
        <v>-4.1029579697222984E-2</v>
      </c>
      <c r="H10" s="63">
        <f t="shared" si="3"/>
        <v>18154.301081045342</v>
      </c>
      <c r="I10" s="63">
        <f t="shared" si="3"/>
        <v>30989.738970420298</v>
      </c>
      <c r="J10" s="59">
        <f t="shared" si="4"/>
        <v>0.15446773600677866</v>
      </c>
      <c r="K10" s="59">
        <f t="shared" si="5"/>
        <v>195.40374254979272</v>
      </c>
      <c r="L10" s="59">
        <f t="shared" si="6"/>
        <v>0.14045184315214918</v>
      </c>
      <c r="M10" s="60"/>
      <c r="N10" s="65">
        <f t="shared" si="7"/>
        <v>10</v>
      </c>
      <c r="O10" s="65">
        <f t="shared" si="8"/>
        <v>2.792526803190927E-3</v>
      </c>
      <c r="P10" s="65">
        <f t="shared" si="8"/>
        <v>0.44348816293175908</v>
      </c>
      <c r="Q10" s="59">
        <f t="shared" si="9"/>
        <v>3.7201077178687925E-3</v>
      </c>
      <c r="R10" s="59">
        <f t="shared" si="10"/>
        <v>1.0000011532683821</v>
      </c>
      <c r="S10" s="59">
        <f t="shared" si="11"/>
        <v>9.9998359211605656</v>
      </c>
      <c r="T10" s="59">
        <f t="shared" si="12"/>
        <v>-5.6260345483149288E-2</v>
      </c>
      <c r="U10" s="59">
        <f t="shared" si="13"/>
        <v>9.9838246170918122E-4</v>
      </c>
      <c r="W10" s="72">
        <f>W9+0.001</f>
        <v>0.16300000000000001</v>
      </c>
      <c r="X10" s="72">
        <f>X9+0.001</f>
        <v>142.52300000000002</v>
      </c>
    </row>
    <row r="11" spans="1:24" x14ac:dyDescent="0.4">
      <c r="A11" s="140">
        <v>70</v>
      </c>
      <c r="B11" s="140">
        <v>0.43</v>
      </c>
      <c r="C11" s="140">
        <v>190.09</v>
      </c>
      <c r="D11" s="63">
        <f t="shared" si="0"/>
        <v>69.999323977104652</v>
      </c>
      <c r="E11" s="63">
        <f t="shared" si="1"/>
        <v>35.540676022895354</v>
      </c>
      <c r="F11" s="63">
        <f t="shared" si="2"/>
        <v>-0.22124321008524309</v>
      </c>
      <c r="G11" s="63">
        <f t="shared" si="2"/>
        <v>-5.292915067076908E-2</v>
      </c>
      <c r="H11" s="63">
        <f t="shared" si="3"/>
        <v>18154.228756789915</v>
      </c>
      <c r="I11" s="63">
        <f t="shared" si="3"/>
        <v>30989.727070849323</v>
      </c>
      <c r="J11" s="59">
        <f t="shared" si="4"/>
        <v>0.22748637981108227</v>
      </c>
      <c r="K11" s="59">
        <f t="shared" si="5"/>
        <v>193.45428966889841</v>
      </c>
      <c r="L11" s="59">
        <f t="shared" si="6"/>
        <v>0.20350433390600745</v>
      </c>
      <c r="M11" s="60"/>
      <c r="N11" s="65">
        <f t="shared" si="7"/>
        <v>10</v>
      </c>
      <c r="O11" s="65">
        <f t="shared" si="8"/>
        <v>3.490658503988662E-4</v>
      </c>
      <c r="P11" s="65">
        <f t="shared" si="8"/>
        <v>2.6703537555513263E-2</v>
      </c>
      <c r="Q11" s="59">
        <f t="shared" si="9"/>
        <v>4.0017400439062989E-4</v>
      </c>
      <c r="R11" s="59">
        <f t="shared" si="10"/>
        <v>1.0000000133449363</v>
      </c>
      <c r="S11" s="59">
        <f t="shared" si="11"/>
        <v>9.9997313097799871</v>
      </c>
      <c r="T11" s="59">
        <f t="shared" si="12"/>
        <v>-7.2324255425572276E-2</v>
      </c>
      <c r="U11" s="59">
        <f t="shared" si="13"/>
        <v>-1.1899570973546096E-2</v>
      </c>
      <c r="W11" s="72">
        <f>B11+0.001</f>
        <v>0.43099999999999999</v>
      </c>
      <c r="X11" s="72">
        <f>C11+0.001</f>
        <v>190.09100000000001</v>
      </c>
    </row>
    <row r="12" spans="1:24" x14ac:dyDescent="0.4">
      <c r="A12" s="140">
        <v>80</v>
      </c>
      <c r="B12" s="140">
        <v>0.69</v>
      </c>
      <c r="C12" s="140">
        <v>173.74</v>
      </c>
      <c r="D12" s="63">
        <f t="shared" si="0"/>
        <v>79.998843852301974</v>
      </c>
      <c r="E12" s="63">
        <f t="shared" si="1"/>
        <v>25.541156147698032</v>
      </c>
      <c r="F12" s="63">
        <f t="shared" si="2"/>
        <v>-0.31804068017331955</v>
      </c>
      <c r="G12" s="63">
        <f t="shared" si="2"/>
        <v>-5.2937620939909044E-2</v>
      </c>
      <c r="H12" s="63">
        <f t="shared" si="3"/>
        <v>18154.131959319828</v>
      </c>
      <c r="I12" s="63">
        <f t="shared" si="3"/>
        <v>30989.727062379054</v>
      </c>
      <c r="J12" s="59">
        <f t="shared" si="4"/>
        <v>0.32241629294420782</v>
      </c>
      <c r="K12" s="59">
        <f t="shared" si="5"/>
        <v>189.45019934194875</v>
      </c>
      <c r="L12" s="59">
        <f t="shared" si="6"/>
        <v>0.27766094255900781</v>
      </c>
      <c r="M12" s="60"/>
      <c r="N12" s="65">
        <f t="shared" si="7"/>
        <v>10</v>
      </c>
      <c r="O12" s="65">
        <f t="shared" si="8"/>
        <v>4.5378560551852564E-3</v>
      </c>
      <c r="P12" s="65">
        <f t="shared" si="8"/>
        <v>-0.28536133270107278</v>
      </c>
      <c r="Q12" s="59">
        <f t="shared" si="9"/>
        <v>5.2822206998783816E-3</v>
      </c>
      <c r="R12" s="59">
        <f t="shared" si="10"/>
        <v>1.0000023251611145</v>
      </c>
      <c r="S12" s="59">
        <f t="shared" si="11"/>
        <v>9.9995198751973291</v>
      </c>
      <c r="T12" s="59">
        <f t="shared" si="12"/>
        <v>-9.6797470088076432E-2</v>
      </c>
      <c r="U12" s="59">
        <f t="shared" si="13"/>
        <v>-8.4702691399648586E-6</v>
      </c>
      <c r="W12" s="72">
        <f>W11+0.001</f>
        <v>0.432</v>
      </c>
      <c r="X12" s="72">
        <f>X11+0.001</f>
        <v>190.09200000000001</v>
      </c>
    </row>
    <row r="13" spans="1:24" x14ac:dyDescent="0.4">
      <c r="A13" s="140">
        <v>90</v>
      </c>
      <c r="B13" s="140">
        <v>1.71</v>
      </c>
      <c r="C13" s="140">
        <v>169.76</v>
      </c>
      <c r="D13" s="63">
        <f t="shared" si="0"/>
        <v>89.996520109085608</v>
      </c>
      <c r="E13" s="63">
        <f t="shared" si="1"/>
        <v>15.543479890914398</v>
      </c>
      <c r="F13" s="63">
        <f t="shared" si="2"/>
        <v>-0.52472649181201869</v>
      </c>
      <c r="G13" s="63">
        <f t="shared" si="2"/>
        <v>-1.9846985689894493E-2</v>
      </c>
      <c r="H13" s="63">
        <f t="shared" si="3"/>
        <v>18153.92527350819</v>
      </c>
      <c r="I13" s="63">
        <f t="shared" si="3"/>
        <v>30989.760153014304</v>
      </c>
      <c r="J13" s="59">
        <f t="shared" si="4"/>
        <v>0.52510169876922264</v>
      </c>
      <c r="K13" s="59">
        <f t="shared" si="5"/>
        <v>182.16609362108906</v>
      </c>
      <c r="L13" s="59">
        <f t="shared" si="6"/>
        <v>0.41472120970100324</v>
      </c>
      <c r="M13" s="60"/>
      <c r="N13" s="65">
        <f t="shared" si="7"/>
        <v>10</v>
      </c>
      <c r="O13" s="65">
        <f t="shared" si="8"/>
        <v>1.780235837034216E-2</v>
      </c>
      <c r="P13" s="65">
        <f t="shared" si="8"/>
        <v>-6.9464104229374629E-2</v>
      </c>
      <c r="Q13" s="59">
        <f t="shared" si="9"/>
        <v>1.7850976030545196E-2</v>
      </c>
      <c r="R13" s="59">
        <f t="shared" si="10"/>
        <v>1.0000265556249852</v>
      </c>
      <c r="S13" s="59">
        <f t="shared" si="11"/>
        <v>9.9976762567836293</v>
      </c>
      <c r="T13" s="59">
        <f t="shared" si="12"/>
        <v>-0.20668581163869912</v>
      </c>
      <c r="U13" s="59">
        <f t="shared" si="13"/>
        <v>3.3090635250014551E-2</v>
      </c>
      <c r="W13" s="72">
        <f>W12+0.001</f>
        <v>0.433</v>
      </c>
      <c r="X13" s="72">
        <f>X12+0.001</f>
        <v>190.09300000000002</v>
      </c>
    </row>
    <row r="14" spans="1:24" x14ac:dyDescent="0.4">
      <c r="A14" s="140">
        <v>100</v>
      </c>
      <c r="B14" s="140">
        <v>2.4700000000000002</v>
      </c>
      <c r="C14" s="140">
        <v>172.93</v>
      </c>
      <c r="D14" s="63">
        <f t="shared" si="0"/>
        <v>99.989797865301867</v>
      </c>
      <c r="E14" s="63">
        <f t="shared" si="1"/>
        <v>5.5502021346981394</v>
      </c>
      <c r="F14" s="63">
        <f t="shared" si="2"/>
        <v>-0.88540184120570897</v>
      </c>
      <c r="G14" s="63">
        <f t="shared" si="2"/>
        <v>3.319983888690127E-2</v>
      </c>
      <c r="H14" s="63">
        <f t="shared" si="3"/>
        <v>18153.564598158795</v>
      </c>
      <c r="I14" s="63">
        <f t="shared" si="3"/>
        <v>30989.813199838882</v>
      </c>
      <c r="J14" s="59">
        <f t="shared" si="4"/>
        <v>0.88602406835964431</v>
      </c>
      <c r="K14" s="59">
        <f t="shared" si="5"/>
        <v>177.8525909965671</v>
      </c>
      <c r="L14" s="59">
        <f t="shared" si="6"/>
        <v>0.65691671530285578</v>
      </c>
      <c r="M14" s="60"/>
      <c r="N14" s="65">
        <f t="shared" si="7"/>
        <v>10</v>
      </c>
      <c r="O14" s="65">
        <f t="shared" si="8"/>
        <v>1.3264502315156908E-2</v>
      </c>
      <c r="P14" s="65">
        <f t="shared" si="8"/>
        <v>5.5326937288220523E-2</v>
      </c>
      <c r="Q14" s="59">
        <f t="shared" si="9"/>
        <v>1.3412037177582548E-2</v>
      </c>
      <c r="R14" s="59">
        <f t="shared" si="10"/>
        <v>1.0000149904980911</v>
      </c>
      <c r="S14" s="59">
        <f t="shared" si="11"/>
        <v>9.9932777562162531</v>
      </c>
      <c r="T14" s="59">
        <f t="shared" si="12"/>
        <v>-0.36067534939369023</v>
      </c>
      <c r="U14" s="59">
        <f t="shared" si="13"/>
        <v>5.3046824576795763E-2</v>
      </c>
      <c r="W14" s="72">
        <f>B14+0.001</f>
        <v>2.4710000000000001</v>
      </c>
      <c r="X14" s="72">
        <f>C14+0.001</f>
        <v>172.93100000000001</v>
      </c>
    </row>
    <row r="15" spans="1:24" x14ac:dyDescent="0.4">
      <c r="A15" s="140">
        <v>110</v>
      </c>
      <c r="B15" s="140">
        <v>3.19</v>
      </c>
      <c r="C15" s="140">
        <v>174.19</v>
      </c>
      <c r="D15" s="63">
        <f t="shared" si="0"/>
        <v>109.97753734111245</v>
      </c>
      <c r="E15" s="63">
        <f t="shared" si="1"/>
        <v>-4.4375373411124457</v>
      </c>
      <c r="F15" s="63">
        <f t="shared" si="2"/>
        <v>-1.3760582745974879</v>
      </c>
      <c r="G15" s="63">
        <f t="shared" si="2"/>
        <v>8.7888253575934716E-2</v>
      </c>
      <c r="H15" s="63">
        <f t="shared" si="3"/>
        <v>18153.073941725404</v>
      </c>
      <c r="I15" s="63">
        <f t="shared" si="3"/>
        <v>30989.867888253571</v>
      </c>
      <c r="J15" s="59">
        <f t="shared" si="4"/>
        <v>1.3788621106567702</v>
      </c>
      <c r="K15" s="59">
        <f t="shared" si="5"/>
        <v>176.34550695381202</v>
      </c>
      <c r="L15" s="59">
        <f t="shared" si="6"/>
        <v>0.99762831422769505</v>
      </c>
      <c r="M15" s="60"/>
      <c r="N15" s="65">
        <f t="shared" si="7"/>
        <v>10</v>
      </c>
      <c r="O15" s="65">
        <f t="shared" si="8"/>
        <v>1.2566370614359168E-2</v>
      </c>
      <c r="P15" s="65">
        <f t="shared" si="8"/>
        <v>2.1991148575128395E-2</v>
      </c>
      <c r="Q15" s="59">
        <f t="shared" si="9"/>
        <v>1.2612432124148532E-2</v>
      </c>
      <c r="R15" s="59">
        <f t="shared" si="10"/>
        <v>1.0000132563312136</v>
      </c>
      <c r="S15" s="59">
        <f t="shared" si="11"/>
        <v>9.9877394758105797</v>
      </c>
      <c r="T15" s="59">
        <f t="shared" si="12"/>
        <v>-0.49065643339177895</v>
      </c>
      <c r="U15" s="59">
        <f t="shared" si="13"/>
        <v>5.4688414689033446E-2</v>
      </c>
      <c r="W15" s="72">
        <f>W14+0.001</f>
        <v>2.472</v>
      </c>
      <c r="X15" s="72">
        <f>X14+0.001</f>
        <v>172.93200000000002</v>
      </c>
    </row>
    <row r="16" spans="1:24" x14ac:dyDescent="0.4">
      <c r="A16" s="140">
        <v>120</v>
      </c>
      <c r="B16" s="140">
        <v>4.0199999999999996</v>
      </c>
      <c r="C16" s="140">
        <v>174.05</v>
      </c>
      <c r="D16" s="63">
        <f t="shared" si="0"/>
        <v>119.95766254705548</v>
      </c>
      <c r="E16" s="63">
        <f t="shared" si="1"/>
        <v>-14.417662547055471</v>
      </c>
      <c r="F16" s="63">
        <f t="shared" si="2"/>
        <v>-2.0015112089936102</v>
      </c>
      <c r="G16" s="63">
        <f t="shared" si="2"/>
        <v>0.15239066321708439</v>
      </c>
      <c r="H16" s="63">
        <f t="shared" si="3"/>
        <v>18152.448488791008</v>
      </c>
      <c r="I16" s="63">
        <f t="shared" si="3"/>
        <v>30989.932390663213</v>
      </c>
      <c r="J16" s="59">
        <f t="shared" si="4"/>
        <v>2.0073041707630677</v>
      </c>
      <c r="K16" s="59">
        <f t="shared" si="5"/>
        <v>175.64602562254902</v>
      </c>
      <c r="L16" s="59">
        <f t="shared" si="6"/>
        <v>1.4352917093420468</v>
      </c>
      <c r="M16" s="60"/>
      <c r="N16" s="65">
        <f t="shared" si="7"/>
        <v>10</v>
      </c>
      <c r="O16" s="65">
        <f t="shared" si="8"/>
        <v>1.4486232791552929E-2</v>
      </c>
      <c r="P16" s="65">
        <f t="shared" si="8"/>
        <v>-2.4434609527918235E-3</v>
      </c>
      <c r="Q16" s="59">
        <f t="shared" si="9"/>
        <v>1.4487036722917734E-2</v>
      </c>
      <c r="R16" s="59">
        <f t="shared" si="10"/>
        <v>1.0000174898864853</v>
      </c>
      <c r="S16" s="59">
        <f t="shared" si="11"/>
        <v>9.9801252059430237</v>
      </c>
      <c r="T16" s="59">
        <f t="shared" si="12"/>
        <v>-0.62545293439612237</v>
      </c>
      <c r="U16" s="59">
        <f t="shared" si="13"/>
        <v>6.4502409641149672E-2</v>
      </c>
      <c r="W16" s="72">
        <f>W15+0.001</f>
        <v>2.4729999999999999</v>
      </c>
      <c r="X16" s="72">
        <f>X15+0.001</f>
        <v>172.93300000000002</v>
      </c>
    </row>
    <row r="17" spans="1:24" x14ac:dyDescent="0.4">
      <c r="A17" s="140">
        <v>130</v>
      </c>
      <c r="B17" s="140">
        <v>4.59</v>
      </c>
      <c r="C17" s="140">
        <v>174.42</v>
      </c>
      <c r="D17" s="63">
        <f t="shared" si="0"/>
        <v>129.92940748628573</v>
      </c>
      <c r="E17" s="63">
        <f t="shared" si="1"/>
        <v>-24.38940748628572</v>
      </c>
      <c r="F17" s="63">
        <f t="shared" si="2"/>
        <v>-2.7483811775087981</v>
      </c>
      <c r="G17" s="63">
        <f t="shared" si="2"/>
        <v>0.22763306145770607</v>
      </c>
      <c r="H17" s="63">
        <f t="shared" si="3"/>
        <v>18151.701618822492</v>
      </c>
      <c r="I17" s="63">
        <f t="shared" si="3"/>
        <v>30990.007633061454</v>
      </c>
      <c r="J17" s="59">
        <f t="shared" si="4"/>
        <v>2.7577918535584325</v>
      </c>
      <c r="K17" s="59">
        <f t="shared" si="5"/>
        <v>175.26531734000343</v>
      </c>
      <c r="L17" s="59">
        <f t="shared" si="6"/>
        <v>1.9590624171433804</v>
      </c>
      <c r="M17" s="60"/>
      <c r="N17" s="65">
        <f t="shared" si="7"/>
        <v>10</v>
      </c>
      <c r="O17" s="65">
        <f t="shared" si="8"/>
        <v>9.9483767363676839E-3</v>
      </c>
      <c r="P17" s="65">
        <f t="shared" si="8"/>
        <v>6.4577182323786028E-3</v>
      </c>
      <c r="Q17" s="59">
        <f t="shared" si="9"/>
        <v>9.9601283542820607E-3</v>
      </c>
      <c r="R17" s="59">
        <f t="shared" si="10"/>
        <v>1.0000082670950825</v>
      </c>
      <c r="S17" s="59">
        <f t="shared" si="11"/>
        <v>9.9717449392302413</v>
      </c>
      <c r="T17" s="59">
        <f t="shared" si="12"/>
        <v>-0.74686996851518772</v>
      </c>
      <c r="U17" s="59">
        <f t="shared" si="13"/>
        <v>7.5242398240621691E-2</v>
      </c>
      <c r="W17" s="72">
        <f>B17+0.001</f>
        <v>4.5910000000000002</v>
      </c>
      <c r="X17" s="72">
        <f>C17+0.001</f>
        <v>174.42099999999999</v>
      </c>
    </row>
    <row r="18" spans="1:24" x14ac:dyDescent="0.4">
      <c r="A18" s="140">
        <v>140</v>
      </c>
      <c r="B18" s="140">
        <v>5.24</v>
      </c>
      <c r="C18" s="140">
        <v>174.09</v>
      </c>
      <c r="D18" s="63">
        <f t="shared" si="0"/>
        <v>139.89258325898615</v>
      </c>
      <c r="E18" s="63">
        <f t="shared" si="1"/>
        <v>-34.352583258986144</v>
      </c>
      <c r="F18" s="63">
        <f t="shared" si="2"/>
        <v>-3.6008310514492656</v>
      </c>
      <c r="G18" s="63">
        <f t="shared" si="2"/>
        <v>0.31355867896580308</v>
      </c>
      <c r="H18" s="63">
        <f t="shared" si="3"/>
        <v>18150.849168948553</v>
      </c>
      <c r="I18" s="63">
        <f t="shared" si="3"/>
        <v>30990.09355867896</v>
      </c>
      <c r="J18" s="59">
        <f t="shared" si="4"/>
        <v>3.6144575396919527</v>
      </c>
      <c r="K18" s="59">
        <f t="shared" si="5"/>
        <v>175.02326433032076</v>
      </c>
      <c r="L18" s="59">
        <f t="shared" si="6"/>
        <v>2.5568449838240799</v>
      </c>
      <c r="M18" s="60"/>
      <c r="N18" s="65">
        <f t="shared" si="7"/>
        <v>10</v>
      </c>
      <c r="O18" s="65">
        <f t="shared" si="8"/>
        <v>1.1344640137963147E-2</v>
      </c>
      <c r="P18" s="65">
        <f t="shared" si="8"/>
        <v>-5.7595865315810098E-3</v>
      </c>
      <c r="Q18" s="59">
        <f t="shared" si="9"/>
        <v>1.1355320700558114E-2</v>
      </c>
      <c r="R18" s="59">
        <f t="shared" si="10"/>
        <v>1.0000107454142393</v>
      </c>
      <c r="S18" s="59">
        <f t="shared" si="11"/>
        <v>9.9631757727004242</v>
      </c>
      <c r="T18" s="59">
        <f t="shared" si="12"/>
        <v>-0.85244987394046767</v>
      </c>
      <c r="U18" s="59">
        <f t="shared" si="13"/>
        <v>8.5925617508097019E-2</v>
      </c>
      <c r="W18" s="72">
        <f>W17+0.001</f>
        <v>4.5920000000000005</v>
      </c>
      <c r="X18" s="72">
        <f>X17+0.001</f>
        <v>174.422</v>
      </c>
    </row>
    <row r="19" spans="1:24" x14ac:dyDescent="0.4">
      <c r="A19" s="140">
        <v>150</v>
      </c>
      <c r="B19" s="140">
        <v>5.94</v>
      </c>
      <c r="C19" s="140">
        <v>173.15</v>
      </c>
      <c r="D19" s="63">
        <f t="shared" si="0"/>
        <v>149.8449676345266</v>
      </c>
      <c r="E19" s="63">
        <f t="shared" si="1"/>
        <v>-44.304967634526591</v>
      </c>
      <c r="F19" s="63">
        <f t="shared" si="2"/>
        <v>-4.5687964545920687</v>
      </c>
      <c r="G19" s="63">
        <f t="shared" si="2"/>
        <v>0.42229309199891596</v>
      </c>
      <c r="H19" s="63">
        <f t="shared" si="3"/>
        <v>18149.88120354541</v>
      </c>
      <c r="I19" s="63">
        <f t="shared" si="3"/>
        <v>30990.202293091992</v>
      </c>
      <c r="J19" s="59">
        <f t="shared" si="4"/>
        <v>4.588271188480805</v>
      </c>
      <c r="K19" s="59">
        <f t="shared" si="5"/>
        <v>174.71916511575208</v>
      </c>
      <c r="L19" s="59">
        <f t="shared" si="6"/>
        <v>3.2284563685888208</v>
      </c>
      <c r="M19" s="60"/>
      <c r="N19" s="65">
        <f t="shared" si="7"/>
        <v>10</v>
      </c>
      <c r="O19" s="65">
        <f t="shared" si="8"/>
        <v>1.221730476396031E-2</v>
      </c>
      <c r="P19" s="65">
        <f t="shared" si="8"/>
        <v>-1.6406094968746659E-2</v>
      </c>
      <c r="Q19" s="59">
        <f t="shared" si="9"/>
        <v>1.2320975484547469E-2</v>
      </c>
      <c r="R19" s="59">
        <f t="shared" si="10"/>
        <v>1.0000126507284537</v>
      </c>
      <c r="S19" s="59">
        <f t="shared" si="11"/>
        <v>9.9523843755404435</v>
      </c>
      <c r="T19" s="59">
        <f t="shared" si="12"/>
        <v>-0.96796540314280344</v>
      </c>
      <c r="U19" s="59">
        <f t="shared" si="13"/>
        <v>0.1087344130331129</v>
      </c>
      <c r="W19" s="72">
        <f>W18+0.001</f>
        <v>4.5930000000000009</v>
      </c>
      <c r="X19" s="72">
        <f>X18+0.001</f>
        <v>174.423</v>
      </c>
    </row>
    <row r="20" spans="1:24" x14ac:dyDescent="0.4">
      <c r="A20" s="140">
        <v>160</v>
      </c>
      <c r="B20" s="140">
        <v>6.4</v>
      </c>
      <c r="C20" s="140">
        <v>172.14</v>
      </c>
      <c r="D20" s="63">
        <f t="shared" si="0"/>
        <v>159.7870176630679</v>
      </c>
      <c r="E20" s="63">
        <f t="shared" si="1"/>
        <v>-54.247017663067894</v>
      </c>
      <c r="F20" s="63">
        <f t="shared" si="2"/>
        <v>-5.6346521795880804</v>
      </c>
      <c r="G20" s="63">
        <f t="shared" si="2"/>
        <v>0.56022710430091427</v>
      </c>
      <c r="H20" s="63">
        <f t="shared" si="3"/>
        <v>18148.815347820415</v>
      </c>
      <c r="I20" s="63">
        <f t="shared" si="3"/>
        <v>30990.340227104294</v>
      </c>
      <c r="J20" s="59">
        <f t="shared" si="4"/>
        <v>5.6624340696673983</v>
      </c>
      <c r="K20" s="59">
        <f t="shared" si="5"/>
        <v>174.32200936215861</v>
      </c>
      <c r="L20" s="59">
        <f t="shared" si="6"/>
        <v>3.9562869498264917</v>
      </c>
      <c r="M20" s="60"/>
      <c r="N20" s="65">
        <f t="shared" si="7"/>
        <v>10</v>
      </c>
      <c r="O20" s="65">
        <f t="shared" si="8"/>
        <v>8.028514559173916E-3</v>
      </c>
      <c r="P20" s="65">
        <f t="shared" si="8"/>
        <v>-1.7627825445143065E-2</v>
      </c>
      <c r="Q20" s="59">
        <f t="shared" si="9"/>
        <v>8.2487308928713698E-3</v>
      </c>
      <c r="R20" s="59">
        <f t="shared" si="10"/>
        <v>1.0000056701686926</v>
      </c>
      <c r="S20" s="59">
        <f t="shared" si="11"/>
        <v>9.9420500285413116</v>
      </c>
      <c r="T20" s="59">
        <f t="shared" si="12"/>
        <v>-1.0658557249960119</v>
      </c>
      <c r="U20" s="59">
        <f t="shared" si="13"/>
        <v>0.13793401230199828</v>
      </c>
      <c r="W20" s="72">
        <f>B20+0.001</f>
        <v>6.4010000000000007</v>
      </c>
      <c r="X20" s="72">
        <f>C20+0.001</f>
        <v>172.14099999999999</v>
      </c>
    </row>
    <row r="21" spans="1:24" x14ac:dyDescent="0.4">
      <c r="A21" s="140">
        <v>170</v>
      </c>
      <c r="B21" s="140">
        <v>7.01</v>
      </c>
      <c r="C21" s="140">
        <v>171.65</v>
      </c>
      <c r="D21" s="63">
        <f t="shared" si="0"/>
        <v>169.71857622439728</v>
      </c>
      <c r="E21" s="63">
        <f t="shared" si="1"/>
        <v>-64.178576224397275</v>
      </c>
      <c r="F21" s="63">
        <f t="shared" ref="F21:G36" si="14">T21+F20</f>
        <v>-6.7905159677040334</v>
      </c>
      <c r="G21" s="63">
        <f t="shared" si="14"/>
        <v>0.72506214434468219</v>
      </c>
      <c r="H21" s="63">
        <f t="shared" ref="H21:I36" si="15">H20+T21</f>
        <v>18147.659484032298</v>
      </c>
      <c r="I21" s="63">
        <f t="shared" si="15"/>
        <v>30990.505062144337</v>
      </c>
      <c r="J21" s="59">
        <f t="shared" si="4"/>
        <v>6.829115771518679</v>
      </c>
      <c r="K21" s="59">
        <f t="shared" si="5"/>
        <v>173.90529464121715</v>
      </c>
      <c r="L21" s="59">
        <f t="shared" si="6"/>
        <v>4.7357760603328494</v>
      </c>
      <c r="M21" s="60"/>
      <c r="N21" s="65">
        <f t="shared" si="7"/>
        <v>10</v>
      </c>
      <c r="O21" s="65">
        <f t="shared" ref="O21:P36" si="16">RADIANS(B21-B20)</f>
        <v>1.06465084371654E-2</v>
      </c>
      <c r="P21" s="65">
        <f t="shared" si="16"/>
        <v>-8.552113334771877E-3</v>
      </c>
      <c r="Q21" s="59">
        <f t="shared" si="9"/>
        <v>1.0693134692161488E-2</v>
      </c>
      <c r="R21" s="59">
        <f t="shared" si="10"/>
        <v>1.000009528703083</v>
      </c>
      <c r="S21" s="59">
        <f t="shared" si="11"/>
        <v>9.9315585613293802</v>
      </c>
      <c r="T21" s="59">
        <f t="shared" si="12"/>
        <v>-1.1558637881159528</v>
      </c>
      <c r="U21" s="59">
        <f t="shared" si="13"/>
        <v>0.16483504004376789</v>
      </c>
      <c r="W21" s="72">
        <f>W20+0.001</f>
        <v>6.402000000000001</v>
      </c>
      <c r="X21" s="72">
        <f>X20+0.001</f>
        <v>172.142</v>
      </c>
    </row>
    <row r="22" spans="1:24" x14ac:dyDescent="0.4">
      <c r="A22" s="140">
        <v>180</v>
      </c>
      <c r="B22" s="140">
        <v>7.88</v>
      </c>
      <c r="C22" s="140">
        <v>171.82</v>
      </c>
      <c r="D22" s="63">
        <f t="shared" si="0"/>
        <v>179.63417809468339</v>
      </c>
      <c r="E22" s="63">
        <f t="shared" si="1"/>
        <v>-74.094178094683386</v>
      </c>
      <c r="F22" s="63">
        <f t="shared" si="14"/>
        <v>-8.0728045681734617</v>
      </c>
      <c r="G22" s="63">
        <f t="shared" si="14"/>
        <v>0.91121505988352869</v>
      </c>
      <c r="H22" s="63">
        <f t="shared" si="15"/>
        <v>18146.377195431829</v>
      </c>
      <c r="I22" s="63">
        <f t="shared" si="15"/>
        <v>30990.691215059876</v>
      </c>
      <c r="J22" s="59">
        <f t="shared" si="4"/>
        <v>8.1240683454338836</v>
      </c>
      <c r="K22" s="59">
        <f t="shared" si="5"/>
        <v>173.56001608237264</v>
      </c>
      <c r="L22" s="59">
        <f t="shared" si="6"/>
        <v>5.5984093295818695</v>
      </c>
      <c r="M22" s="60"/>
      <c r="N22" s="65">
        <f t="shared" si="7"/>
        <v>10</v>
      </c>
      <c r="O22" s="65">
        <f t="shared" si="16"/>
        <v>1.5184364492350669E-2</v>
      </c>
      <c r="P22" s="65">
        <f t="shared" si="16"/>
        <v>2.9670597283901418E-3</v>
      </c>
      <c r="Q22" s="59">
        <f t="shared" si="9"/>
        <v>1.5189214226704495E-2</v>
      </c>
      <c r="R22" s="59">
        <f t="shared" si="10"/>
        <v>1.0000192264626468</v>
      </c>
      <c r="S22" s="59">
        <f t="shared" si="11"/>
        <v>9.9156018702860997</v>
      </c>
      <c r="T22" s="59">
        <f t="shared" si="12"/>
        <v>-1.2822886004694276</v>
      </c>
      <c r="U22" s="59">
        <f t="shared" si="13"/>
        <v>0.18615291553884644</v>
      </c>
      <c r="W22" s="72">
        <f>W21+0.001</f>
        <v>6.4030000000000014</v>
      </c>
      <c r="X22" s="72">
        <f>X21+0.001</f>
        <v>172.143</v>
      </c>
    </row>
    <row r="23" spans="1:24" x14ac:dyDescent="0.4">
      <c r="A23" s="140">
        <v>190</v>
      </c>
      <c r="B23" s="140">
        <v>8.5399999999999991</v>
      </c>
      <c r="C23" s="140">
        <v>171.99</v>
      </c>
      <c r="D23" s="63">
        <f t="shared" si="0"/>
        <v>189.53163674505217</v>
      </c>
      <c r="E23" s="63">
        <f t="shared" si="1"/>
        <v>-83.991636745052162</v>
      </c>
      <c r="F23" s="63">
        <f t="shared" si="14"/>
        <v>-9.4865950954608458</v>
      </c>
      <c r="G23" s="63">
        <f t="shared" si="14"/>
        <v>1.1122159535203091</v>
      </c>
      <c r="H23" s="63">
        <f t="shared" si="15"/>
        <v>18144.963404904542</v>
      </c>
      <c r="I23" s="63">
        <f t="shared" si="15"/>
        <v>30990.892215953514</v>
      </c>
      <c r="J23" s="59">
        <f t="shared" si="4"/>
        <v>9.5515711185378755</v>
      </c>
      <c r="K23" s="59">
        <f t="shared" si="5"/>
        <v>173.31312368239705</v>
      </c>
      <c r="L23" s="59">
        <f t="shared" si="6"/>
        <v>6.5522348227789795</v>
      </c>
      <c r="M23" s="60"/>
      <c r="N23" s="65">
        <f t="shared" si="7"/>
        <v>10</v>
      </c>
      <c r="O23" s="65">
        <f t="shared" si="16"/>
        <v>1.1519173063162563E-2</v>
      </c>
      <c r="P23" s="65">
        <f t="shared" si="16"/>
        <v>2.9670597283906379E-3</v>
      </c>
      <c r="Q23" s="59">
        <f t="shared" si="9"/>
        <v>1.1526950268661462E-2</v>
      </c>
      <c r="R23" s="59">
        <f t="shared" si="10"/>
        <v>1.000011072695665</v>
      </c>
      <c r="S23" s="59">
        <f t="shared" si="11"/>
        <v>9.8974586503687707</v>
      </c>
      <c r="T23" s="59">
        <f t="shared" si="12"/>
        <v>-1.4137905272873841</v>
      </c>
      <c r="U23" s="59">
        <f t="shared" si="13"/>
        <v>0.20100089363678034</v>
      </c>
      <c r="W23" s="72">
        <f t="shared" ref="W23:X23" si="17">B23-0.001</f>
        <v>8.5389999999999997</v>
      </c>
      <c r="X23" s="72">
        <f t="shared" si="17"/>
        <v>171.989</v>
      </c>
    </row>
    <row r="24" spans="1:24" x14ac:dyDescent="0.4">
      <c r="A24" s="140">
        <v>200</v>
      </c>
      <c r="B24" s="140">
        <v>9.2200000000000006</v>
      </c>
      <c r="C24" s="140">
        <v>172.07</v>
      </c>
      <c r="D24" s="63">
        <f t="shared" si="0"/>
        <v>199.41171689409882</v>
      </c>
      <c r="E24" s="63">
        <f t="shared" si="1"/>
        <v>-93.87171689409881</v>
      </c>
      <c r="F24" s="63">
        <f t="shared" si="14"/>
        <v>-11.015336102606387</v>
      </c>
      <c r="G24" s="63">
        <f t="shared" si="14"/>
        <v>1.3262089627017113</v>
      </c>
      <c r="H24" s="63">
        <f t="shared" si="15"/>
        <v>18143.434663897395</v>
      </c>
      <c r="I24" s="63">
        <f t="shared" si="15"/>
        <v>30991.106208962694</v>
      </c>
      <c r="J24" s="59">
        <f t="shared" si="4"/>
        <v>11.094884391742621</v>
      </c>
      <c r="K24" s="59">
        <f t="shared" si="5"/>
        <v>173.1348269728548</v>
      </c>
      <c r="L24" s="59">
        <f t="shared" si="6"/>
        <v>7.5857663214095874</v>
      </c>
      <c r="M24" s="60"/>
      <c r="N24" s="65">
        <f t="shared" si="7"/>
        <v>10</v>
      </c>
      <c r="O24" s="65">
        <f t="shared" si="16"/>
        <v>1.1868238913561467E-2</v>
      </c>
      <c r="P24" s="65">
        <f t="shared" si="16"/>
        <v>1.3962634015951859E-3</v>
      </c>
      <c r="Q24" s="59">
        <f t="shared" si="9"/>
        <v>1.187019303302117E-2</v>
      </c>
      <c r="R24" s="59">
        <f t="shared" si="10"/>
        <v>1.000011741955666</v>
      </c>
      <c r="S24" s="59">
        <f t="shared" si="11"/>
        <v>9.8800801490466608</v>
      </c>
      <c r="T24" s="59">
        <f t="shared" si="12"/>
        <v>-1.5287410071455418</v>
      </c>
      <c r="U24" s="59">
        <f t="shared" si="13"/>
        <v>0.21399300918140224</v>
      </c>
      <c r="W24" s="72">
        <f t="shared" ref="W24:X24" si="18">B24+0.001</f>
        <v>9.2210000000000001</v>
      </c>
      <c r="X24" s="72">
        <f t="shared" si="18"/>
        <v>172.071</v>
      </c>
    </row>
    <row r="25" spans="1:24" x14ac:dyDescent="0.4">
      <c r="A25" s="141">
        <v>210</v>
      </c>
      <c r="B25" s="140">
        <v>9.76</v>
      </c>
      <c r="C25" s="141">
        <v>171.9</v>
      </c>
      <c r="D25" s="63">
        <f t="shared" si="0"/>
        <v>209.2748245137474</v>
      </c>
      <c r="E25" s="63">
        <f t="shared" si="1"/>
        <v>-103.7348245137474</v>
      </c>
      <c r="F25" s="63">
        <f t="shared" si="14"/>
        <v>-12.647967626138591</v>
      </c>
      <c r="G25" s="63">
        <f t="shared" si="14"/>
        <v>1.5561658734614616</v>
      </c>
      <c r="H25" s="63">
        <f t="shared" si="15"/>
        <v>18141.802032373864</v>
      </c>
      <c r="I25" s="63">
        <f t="shared" si="15"/>
        <v>30991.336165873454</v>
      </c>
      <c r="J25" s="59">
        <f t="shared" si="4"/>
        <v>12.743340900155498</v>
      </c>
      <c r="K25" s="59">
        <f t="shared" si="5"/>
        <v>172.98576101489476</v>
      </c>
      <c r="L25" s="59">
        <f t="shared" si="6"/>
        <v>8.6886211746741449</v>
      </c>
      <c r="M25" s="60"/>
      <c r="N25" s="65">
        <f t="shared" si="7"/>
        <v>10</v>
      </c>
      <c r="O25" s="65">
        <f t="shared" si="16"/>
        <v>9.4247779607693639E-3</v>
      </c>
      <c r="P25" s="65">
        <f t="shared" si="16"/>
        <v>-2.9670597283901418E-3</v>
      </c>
      <c r="Q25" s="59">
        <f t="shared" si="9"/>
        <v>9.4374551429856623E-3</v>
      </c>
      <c r="R25" s="59">
        <f t="shared" si="10"/>
        <v>1.0000074221960709</v>
      </c>
      <c r="S25" s="59">
        <f t="shared" si="11"/>
        <v>9.8631076196485754</v>
      </c>
      <c r="T25" s="59">
        <f t="shared" si="12"/>
        <v>-1.6326315235322044</v>
      </c>
      <c r="U25" s="59">
        <f t="shared" si="13"/>
        <v>0.22995691075975033</v>
      </c>
      <c r="W25" s="72">
        <f t="shared" ref="W25:X25" si="19">B25-0.001</f>
        <v>9.7590000000000003</v>
      </c>
      <c r="X25" s="72">
        <f t="shared" si="19"/>
        <v>171.899</v>
      </c>
    </row>
    <row r="26" spans="1:24" x14ac:dyDescent="0.4">
      <c r="A26" s="140">
        <v>220</v>
      </c>
      <c r="B26" s="140">
        <v>10.45</v>
      </c>
      <c r="C26" s="140">
        <v>173.78</v>
      </c>
      <c r="D26" s="63">
        <f t="shared" si="0"/>
        <v>219.11967090595937</v>
      </c>
      <c r="E26" s="63">
        <f t="shared" si="1"/>
        <v>-113.57967090595936</v>
      </c>
      <c r="F26" s="63">
        <f t="shared" si="14"/>
        <v>-14.38869337265635</v>
      </c>
      <c r="G26" s="63">
        <f t="shared" si="14"/>
        <v>1.7738559750051521</v>
      </c>
      <c r="H26" s="63">
        <f t="shared" si="15"/>
        <v>18140.061306627347</v>
      </c>
      <c r="I26" s="63">
        <f t="shared" si="15"/>
        <v>30991.553855974998</v>
      </c>
      <c r="J26" s="59">
        <f t="shared" si="4"/>
        <v>14.497622632431369</v>
      </c>
      <c r="K26" s="59">
        <f t="shared" si="5"/>
        <v>172.97196667172682</v>
      </c>
      <c r="L26" s="59">
        <f t="shared" si="6"/>
        <v>9.8821659597645173</v>
      </c>
      <c r="M26" s="60"/>
      <c r="N26" s="65">
        <f t="shared" si="7"/>
        <v>10</v>
      </c>
      <c r="O26" s="65">
        <f t="shared" si="16"/>
        <v>1.2042771838760865E-2</v>
      </c>
      <c r="P26" s="65">
        <f t="shared" si="16"/>
        <v>3.2812189937493318E-2</v>
      </c>
      <c r="Q26" s="59">
        <f t="shared" si="9"/>
        <v>1.3346539618418474E-2</v>
      </c>
      <c r="R26" s="59">
        <f t="shared" si="10"/>
        <v>1.0000148444410732</v>
      </c>
      <c r="S26" s="59">
        <f t="shared" si="11"/>
        <v>9.8448463922119771</v>
      </c>
      <c r="T26" s="59">
        <f t="shared" si="12"/>
        <v>-1.7407257465177584</v>
      </c>
      <c r="U26" s="59">
        <f t="shared" si="13"/>
        <v>0.21769010154369059</v>
      </c>
      <c r="W26" s="72">
        <f t="shared" ref="W26:X26" si="20">B26+0.001</f>
        <v>10.450999999999999</v>
      </c>
      <c r="X26" s="72">
        <f t="shared" si="20"/>
        <v>173.78100000000001</v>
      </c>
    </row>
    <row r="27" spans="1:24" x14ac:dyDescent="0.4">
      <c r="A27" s="140">
        <v>230</v>
      </c>
      <c r="B27" s="140">
        <v>11.33</v>
      </c>
      <c r="C27" s="140">
        <v>175.37</v>
      </c>
      <c r="D27" s="63">
        <f t="shared" si="0"/>
        <v>228.9395138535273</v>
      </c>
      <c r="E27" s="63">
        <f t="shared" si="1"/>
        <v>-123.3995138535273</v>
      </c>
      <c r="F27" s="63">
        <f t="shared" si="14"/>
        <v>-16.269375353939903</v>
      </c>
      <c r="G27" s="63">
        <f t="shared" si="14"/>
        <v>1.9514096829384306</v>
      </c>
      <c r="H27" s="63">
        <f t="shared" si="15"/>
        <v>18138.180624646062</v>
      </c>
      <c r="I27" s="63">
        <f t="shared" si="15"/>
        <v>30991.731409682932</v>
      </c>
      <c r="J27" s="59">
        <f t="shared" si="4"/>
        <v>16.385987127971664</v>
      </c>
      <c r="K27" s="59">
        <f t="shared" si="5"/>
        <v>173.1604044645791</v>
      </c>
      <c r="L27" s="59">
        <f t="shared" si="6"/>
        <v>11.208722617287359</v>
      </c>
      <c r="M27" s="60"/>
      <c r="N27" s="65">
        <f t="shared" si="7"/>
        <v>10</v>
      </c>
      <c r="O27" s="65">
        <f t="shared" si="16"/>
        <v>1.5358897417550114E-2</v>
      </c>
      <c r="P27" s="65">
        <f t="shared" si="16"/>
        <v>2.77507351067099E-2</v>
      </c>
      <c r="Q27" s="59">
        <f t="shared" si="9"/>
        <v>1.6227644699455146E-2</v>
      </c>
      <c r="R27" s="59">
        <f t="shared" si="10"/>
        <v>1.0000219452822738</v>
      </c>
      <c r="S27" s="59">
        <f t="shared" si="11"/>
        <v>9.8198429475679383</v>
      </c>
      <c r="T27" s="59">
        <f t="shared" si="12"/>
        <v>-1.8806819812835536</v>
      </c>
      <c r="U27" s="59">
        <f t="shared" si="13"/>
        <v>0.17755370793327843</v>
      </c>
      <c r="W27" s="72">
        <f t="shared" ref="W27:X27" si="21">B27-0.001</f>
        <v>11.329000000000001</v>
      </c>
      <c r="X27" s="72">
        <f t="shared" si="21"/>
        <v>175.369</v>
      </c>
    </row>
    <row r="28" spans="1:24" x14ac:dyDescent="0.4">
      <c r="A28" s="140">
        <v>240</v>
      </c>
      <c r="B28" s="140">
        <v>12.11</v>
      </c>
      <c r="C28" s="140">
        <v>175.84</v>
      </c>
      <c r="D28" s="63">
        <f t="shared" si="0"/>
        <v>238.7309601545843</v>
      </c>
      <c r="E28" s="63">
        <f t="shared" si="1"/>
        <v>-133.19096015458427</v>
      </c>
      <c r="F28" s="63">
        <f t="shared" si="14"/>
        <v>-18.294681931907562</v>
      </c>
      <c r="G28" s="63">
        <f t="shared" si="14"/>
        <v>2.106796575295161</v>
      </c>
      <c r="H28" s="63">
        <f t="shared" si="15"/>
        <v>18136.155318068093</v>
      </c>
      <c r="I28" s="63">
        <f t="shared" si="15"/>
        <v>30991.886796575291</v>
      </c>
      <c r="J28" s="59">
        <f t="shared" si="4"/>
        <v>18.415590644867745</v>
      </c>
      <c r="K28" s="59">
        <f t="shared" si="5"/>
        <v>173.43081480800251</v>
      </c>
      <c r="L28" s="59">
        <f t="shared" si="6"/>
        <v>12.660316697837194</v>
      </c>
      <c r="M28" s="60"/>
      <c r="N28" s="65">
        <f t="shared" si="7"/>
        <v>10</v>
      </c>
      <c r="O28" s="65">
        <f t="shared" si="16"/>
        <v>1.361356816555576E-2</v>
      </c>
      <c r="P28" s="65">
        <f t="shared" si="16"/>
        <v>8.2030474843733294E-3</v>
      </c>
      <c r="Q28" s="59">
        <f t="shared" si="9"/>
        <v>1.3715052767461211E-2</v>
      </c>
      <c r="R28" s="59">
        <f t="shared" si="10"/>
        <v>1.0000156755175618</v>
      </c>
      <c r="S28" s="59">
        <f t="shared" si="11"/>
        <v>9.7914463010570074</v>
      </c>
      <c r="T28" s="59">
        <f t="shared" si="12"/>
        <v>-2.0253065779676587</v>
      </c>
      <c r="U28" s="59">
        <f t="shared" si="13"/>
        <v>0.15538689235673012</v>
      </c>
      <c r="W28" s="72">
        <f t="shared" ref="W28:X28" si="22">B28+0.001</f>
        <v>12.110999999999999</v>
      </c>
      <c r="X28" s="72">
        <f t="shared" si="22"/>
        <v>175.84100000000001</v>
      </c>
    </row>
    <row r="29" spans="1:24" x14ac:dyDescent="0.4">
      <c r="A29" s="140">
        <v>250</v>
      </c>
      <c r="B29" s="140">
        <v>12.96</v>
      </c>
      <c r="C29" s="140">
        <v>175.76</v>
      </c>
      <c r="D29" s="63">
        <f t="shared" si="0"/>
        <v>248.49250680813537</v>
      </c>
      <c r="E29" s="63">
        <f t="shared" si="1"/>
        <v>-142.95250680813535</v>
      </c>
      <c r="F29" s="63">
        <f t="shared" si="14"/>
        <v>-20.459188907468945</v>
      </c>
      <c r="G29" s="63">
        <f t="shared" si="14"/>
        <v>2.265798718787829</v>
      </c>
      <c r="H29" s="63">
        <f t="shared" si="15"/>
        <v>18133.990811092532</v>
      </c>
      <c r="I29" s="63">
        <f t="shared" si="15"/>
        <v>30992.045798718784</v>
      </c>
      <c r="J29" s="59">
        <f t="shared" si="4"/>
        <v>20.58427201981068</v>
      </c>
      <c r="K29" s="59">
        <f t="shared" si="5"/>
        <v>173.68040306682855</v>
      </c>
      <c r="L29" s="59">
        <f t="shared" si="6"/>
        <v>14.216220630807571</v>
      </c>
      <c r="M29" s="60"/>
      <c r="N29" s="65">
        <f t="shared" si="7"/>
        <v>10</v>
      </c>
      <c r="O29" s="65">
        <f t="shared" si="16"/>
        <v>1.4835298641951825E-2</v>
      </c>
      <c r="P29" s="65">
        <f t="shared" si="16"/>
        <v>-1.3962634015956819E-3</v>
      </c>
      <c r="Q29" s="59">
        <f t="shared" si="9"/>
        <v>1.4838389897098514E-2</v>
      </c>
      <c r="R29" s="59">
        <f t="shared" si="10"/>
        <v>1.0000183485552228</v>
      </c>
      <c r="S29" s="59">
        <f t="shared" si="11"/>
        <v>9.7615466535510738</v>
      </c>
      <c r="T29" s="59">
        <f t="shared" si="12"/>
        <v>-2.1645069755613844</v>
      </c>
      <c r="U29" s="59">
        <f t="shared" si="13"/>
        <v>0.15900214349266817</v>
      </c>
      <c r="W29" s="72">
        <f t="shared" ref="W29:X29" si="23">B29-0.001</f>
        <v>12.959000000000001</v>
      </c>
      <c r="X29" s="72">
        <f t="shared" si="23"/>
        <v>175.75899999999999</v>
      </c>
    </row>
    <row r="30" spans="1:24" x14ac:dyDescent="0.4">
      <c r="A30" s="140">
        <v>260</v>
      </c>
      <c r="B30" s="140">
        <v>13.71</v>
      </c>
      <c r="C30" s="140">
        <v>175.97</v>
      </c>
      <c r="D30" s="63">
        <f t="shared" si="0"/>
        <v>258.22281953577436</v>
      </c>
      <c r="E30" s="63">
        <f t="shared" si="1"/>
        <v>-152.68281953577434</v>
      </c>
      <c r="F30" s="63">
        <f t="shared" si="14"/>
        <v>-22.75961507804336</v>
      </c>
      <c r="G30" s="63">
        <f t="shared" si="14"/>
        <v>2.4319908352483521</v>
      </c>
      <c r="H30" s="63">
        <f t="shared" si="15"/>
        <v>18131.690384921956</v>
      </c>
      <c r="I30" s="63">
        <f t="shared" si="15"/>
        <v>30992.211990835243</v>
      </c>
      <c r="J30" s="59">
        <f t="shared" si="4"/>
        <v>22.889182115650851</v>
      </c>
      <c r="K30" s="59">
        <f t="shared" si="5"/>
        <v>173.90077246423635</v>
      </c>
      <c r="L30" s="59">
        <f t="shared" si="6"/>
        <v>15.871623082293166</v>
      </c>
      <c r="M30" s="60"/>
      <c r="N30" s="65">
        <f t="shared" si="7"/>
        <v>10</v>
      </c>
      <c r="O30" s="65">
        <f t="shared" si="16"/>
        <v>1.3089969389957472E-2</v>
      </c>
      <c r="P30" s="65">
        <f t="shared" si="16"/>
        <v>3.6651914291882309E-3</v>
      </c>
      <c r="Q30" s="59">
        <f t="shared" si="9"/>
        <v>1.3117216472569693E-2</v>
      </c>
      <c r="R30" s="59">
        <f t="shared" si="10"/>
        <v>1.0000143386940461</v>
      </c>
      <c r="S30" s="59">
        <f t="shared" si="11"/>
        <v>9.7303127276389798</v>
      </c>
      <c r="T30" s="59">
        <f t="shared" si="12"/>
        <v>-2.3004261705744131</v>
      </c>
      <c r="U30" s="59">
        <f t="shared" si="13"/>
        <v>0.16619211646052329</v>
      </c>
      <c r="W30" s="72">
        <f t="shared" ref="W30:X30" si="24">B30+0.001</f>
        <v>13.711</v>
      </c>
      <c r="X30" s="72">
        <f t="shared" si="24"/>
        <v>175.971</v>
      </c>
    </row>
    <row r="31" spans="1:24" x14ac:dyDescent="0.4">
      <c r="A31" s="140">
        <v>270</v>
      </c>
      <c r="B31" s="140">
        <v>14.24</v>
      </c>
      <c r="C31" s="140">
        <v>175.75</v>
      </c>
      <c r="D31" s="63">
        <f t="shared" si="0"/>
        <v>267.92679755574278</v>
      </c>
      <c r="E31" s="63">
        <f t="shared" si="1"/>
        <v>-162.38679755574276</v>
      </c>
      <c r="F31" s="63">
        <f t="shared" si="14"/>
        <v>-25.168279414200633</v>
      </c>
      <c r="G31" s="63">
        <f t="shared" si="14"/>
        <v>2.606422725030392</v>
      </c>
      <c r="H31" s="63">
        <f t="shared" si="15"/>
        <v>18129.281720585797</v>
      </c>
      <c r="I31" s="63">
        <f t="shared" si="15"/>
        <v>30992.386422725027</v>
      </c>
      <c r="J31" s="59">
        <f t="shared" si="4"/>
        <v>25.302879837932089</v>
      </c>
      <c r="K31" s="59">
        <f t="shared" si="5"/>
        <v>174.08753508088301</v>
      </c>
      <c r="L31" s="59">
        <f t="shared" si="6"/>
        <v>17.604644354859207</v>
      </c>
      <c r="M31" s="60"/>
      <c r="N31" s="65">
        <f t="shared" si="7"/>
        <v>10</v>
      </c>
      <c r="O31" s="65">
        <f t="shared" si="16"/>
        <v>9.2502450355699348E-3</v>
      </c>
      <c r="P31" s="65">
        <f t="shared" si="16"/>
        <v>-3.8397243543875051E-3</v>
      </c>
      <c r="Q31" s="59">
        <f t="shared" si="9"/>
        <v>9.2965903174411224E-3</v>
      </c>
      <c r="R31" s="59">
        <f t="shared" si="10"/>
        <v>1.0000072022782078</v>
      </c>
      <c r="S31" s="59">
        <f t="shared" si="11"/>
        <v>9.7039780199684049</v>
      </c>
      <c r="T31" s="59">
        <f t="shared" si="12"/>
        <v>-2.4086643361572726</v>
      </c>
      <c r="U31" s="59">
        <f t="shared" si="13"/>
        <v>0.17443188978204002</v>
      </c>
      <c r="W31" s="72">
        <f t="shared" ref="W31:X31" si="25">B31-0.001</f>
        <v>14.239000000000001</v>
      </c>
      <c r="X31" s="72">
        <f t="shared" si="25"/>
        <v>175.749</v>
      </c>
    </row>
    <row r="32" spans="1:24" x14ac:dyDescent="0.4">
      <c r="A32" s="140">
        <v>280</v>
      </c>
      <c r="B32" s="140">
        <v>14.51</v>
      </c>
      <c r="C32" s="140">
        <v>175.66</v>
      </c>
      <c r="D32" s="63">
        <f t="shared" si="0"/>
        <v>277.61370451900314</v>
      </c>
      <c r="E32" s="63">
        <f t="shared" si="1"/>
        <v>-172.07370451900312</v>
      </c>
      <c r="F32" s="63">
        <f t="shared" si="14"/>
        <v>-27.643975286247947</v>
      </c>
      <c r="G32" s="63">
        <f t="shared" si="14"/>
        <v>2.7923719441207</v>
      </c>
      <c r="H32" s="63">
        <f t="shared" si="15"/>
        <v>18126.806024713751</v>
      </c>
      <c r="I32" s="63">
        <f t="shared" si="15"/>
        <v>30992.572371944116</v>
      </c>
      <c r="J32" s="59">
        <f t="shared" si="4"/>
        <v>27.784648831702007</v>
      </c>
      <c r="K32" s="59">
        <f t="shared" si="5"/>
        <v>174.23200603846774</v>
      </c>
      <c r="L32" s="59">
        <f t="shared" si="6"/>
        <v>19.381611566431506</v>
      </c>
      <c r="M32" s="60"/>
      <c r="N32" s="65">
        <f t="shared" si="7"/>
        <v>10</v>
      </c>
      <c r="O32" s="65">
        <f t="shared" si="16"/>
        <v>4.7123889803846819E-3</v>
      </c>
      <c r="P32" s="65">
        <f t="shared" si="16"/>
        <v>-1.5707963267949561E-3</v>
      </c>
      <c r="Q32" s="59">
        <f t="shared" si="9"/>
        <v>4.7284964848444133E-3</v>
      </c>
      <c r="R32" s="59">
        <f t="shared" si="10"/>
        <v>1.0000018632274166</v>
      </c>
      <c r="S32" s="59">
        <f t="shared" si="11"/>
        <v>9.6869069632603271</v>
      </c>
      <c r="T32" s="59">
        <f t="shared" si="12"/>
        <v>-2.4756958720473157</v>
      </c>
      <c r="U32" s="59">
        <f t="shared" si="13"/>
        <v>0.18594921909030801</v>
      </c>
      <c r="W32" s="72">
        <f t="shared" ref="W32:X32" si="26">B32+0.001</f>
        <v>14.510999999999999</v>
      </c>
      <c r="X32" s="72">
        <f t="shared" si="26"/>
        <v>175.661</v>
      </c>
    </row>
    <row r="33" spans="1:24" x14ac:dyDescent="0.4">
      <c r="A33" s="140">
        <v>290</v>
      </c>
      <c r="B33" s="140">
        <v>14.79</v>
      </c>
      <c r="C33" s="140">
        <v>176.11</v>
      </c>
      <c r="D33" s="63">
        <f t="shared" si="0"/>
        <v>287.28858637279251</v>
      </c>
      <c r="E33" s="63">
        <f t="shared" si="1"/>
        <v>-181.74858637279249</v>
      </c>
      <c r="F33" s="63">
        <f t="shared" si="14"/>
        <v>-30.166578254728776</v>
      </c>
      <c r="G33" s="63">
        <f t="shared" si="14"/>
        <v>2.9737651202590447</v>
      </c>
      <c r="H33" s="63">
        <f t="shared" si="15"/>
        <v>18124.283421745269</v>
      </c>
      <c r="I33" s="63">
        <f t="shared" si="15"/>
        <v>30992.753765120255</v>
      </c>
      <c r="J33" s="59">
        <f t="shared" si="4"/>
        <v>30.312798000005614</v>
      </c>
      <c r="K33" s="59">
        <f t="shared" si="5"/>
        <v>174.37007824530326</v>
      </c>
      <c r="L33" s="59">
        <f t="shared" si="6"/>
        <v>21.197440266528265</v>
      </c>
      <c r="M33" s="60"/>
      <c r="N33" s="65">
        <f t="shared" si="7"/>
        <v>10</v>
      </c>
      <c r="O33" s="65">
        <f t="shared" si="16"/>
        <v>4.8869219055841118E-3</v>
      </c>
      <c r="P33" s="65">
        <f t="shared" si="16"/>
        <v>7.8539816339747801E-3</v>
      </c>
      <c r="Q33" s="59">
        <f t="shared" si="9"/>
        <v>5.2751624966627109E-3</v>
      </c>
      <c r="R33" s="59">
        <f t="shared" si="10"/>
        <v>1.0000023189514002</v>
      </c>
      <c r="S33" s="59">
        <f t="shared" si="11"/>
        <v>9.6748818537893548</v>
      </c>
      <c r="T33" s="59">
        <f t="shared" si="12"/>
        <v>-2.5226029684808298</v>
      </c>
      <c r="U33" s="59">
        <f t="shared" si="13"/>
        <v>0.18139317613834482</v>
      </c>
      <c r="W33" s="72">
        <f t="shared" ref="W33:X33" si="27">B33-0.001</f>
        <v>14.789</v>
      </c>
      <c r="X33" s="72">
        <f t="shared" si="27"/>
        <v>176.10900000000001</v>
      </c>
    </row>
    <row r="34" spans="1:24" x14ac:dyDescent="0.4">
      <c r="A34" s="140">
        <v>300</v>
      </c>
      <c r="B34" s="140">
        <v>15.12</v>
      </c>
      <c r="C34" s="140">
        <v>176.27</v>
      </c>
      <c r="D34" s="63">
        <f t="shared" si="0"/>
        <v>296.94986148056284</v>
      </c>
      <c r="E34" s="63">
        <f t="shared" si="1"/>
        <v>-191.40986148056282</v>
      </c>
      <c r="F34" s="63">
        <f t="shared" si="14"/>
        <v>-32.741474741206623</v>
      </c>
      <c r="G34" s="63">
        <f t="shared" si="14"/>
        <v>3.145202014591113</v>
      </c>
      <c r="H34" s="63">
        <f t="shared" si="15"/>
        <v>18121.708525258793</v>
      </c>
      <c r="I34" s="63">
        <f t="shared" si="15"/>
        <v>30992.925202014587</v>
      </c>
      <c r="J34" s="59">
        <f t="shared" si="4"/>
        <v>32.892194574726382</v>
      </c>
      <c r="K34" s="59">
        <f t="shared" si="5"/>
        <v>174.5129062053131</v>
      </c>
      <c r="L34" s="59">
        <f t="shared" si="6"/>
        <v>23.059727900081405</v>
      </c>
      <c r="M34" s="60"/>
      <c r="N34" s="65">
        <f t="shared" si="7"/>
        <v>10</v>
      </c>
      <c r="O34" s="65">
        <f t="shared" si="16"/>
        <v>5.7595865315812891E-3</v>
      </c>
      <c r="P34" s="65">
        <f t="shared" si="16"/>
        <v>2.7925268031908676E-3</v>
      </c>
      <c r="Q34" s="59">
        <f t="shared" si="9"/>
        <v>5.8044894231938926E-3</v>
      </c>
      <c r="R34" s="59">
        <f t="shared" si="10"/>
        <v>1.0000028076842484</v>
      </c>
      <c r="S34" s="59">
        <f t="shared" si="11"/>
        <v>9.6612751077703152</v>
      </c>
      <c r="T34" s="59">
        <f t="shared" si="12"/>
        <v>-2.574896486477845</v>
      </c>
      <c r="U34" s="59">
        <f t="shared" si="13"/>
        <v>0.17143689433206816</v>
      </c>
      <c r="W34" s="72">
        <f t="shared" ref="W34:X34" si="28">B34+0.001</f>
        <v>15.120999999999999</v>
      </c>
      <c r="X34" s="72">
        <f t="shared" si="28"/>
        <v>176.27100000000002</v>
      </c>
    </row>
    <row r="35" spans="1:24" x14ac:dyDescent="0.4">
      <c r="A35" s="140">
        <v>310</v>
      </c>
      <c r="B35" s="140">
        <v>15.54</v>
      </c>
      <c r="C35" s="140">
        <v>176.59</v>
      </c>
      <c r="D35" s="63">
        <f t="shared" si="0"/>
        <v>306.59403286612661</v>
      </c>
      <c r="E35" s="63">
        <f t="shared" si="1"/>
        <v>-201.05403286612659</v>
      </c>
      <c r="F35" s="63">
        <f t="shared" si="14"/>
        <v>-35.380115380404334</v>
      </c>
      <c r="G35" s="63">
        <f t="shared" si="14"/>
        <v>3.3097252985513346</v>
      </c>
      <c r="H35" s="63">
        <f t="shared" si="15"/>
        <v>18119.069884619596</v>
      </c>
      <c r="I35" s="63">
        <f t="shared" si="15"/>
        <v>30993.089725298549</v>
      </c>
      <c r="J35" s="59">
        <f t="shared" si="4"/>
        <v>35.534586614770042</v>
      </c>
      <c r="K35" s="59">
        <f t="shared" si="5"/>
        <v>174.65567013375497</v>
      </c>
      <c r="L35" s="59">
        <f t="shared" si="6"/>
        <v>24.975290370692147</v>
      </c>
      <c r="M35" s="60"/>
      <c r="N35" s="65">
        <f t="shared" si="7"/>
        <v>10</v>
      </c>
      <c r="O35" s="65">
        <f t="shared" si="16"/>
        <v>7.3303828583761825E-3</v>
      </c>
      <c r="P35" s="65">
        <f t="shared" si="16"/>
        <v>5.5850536063817352E-3</v>
      </c>
      <c r="Q35" s="59">
        <f t="shared" si="9"/>
        <v>7.4775901243642195E-3</v>
      </c>
      <c r="R35" s="59">
        <f t="shared" si="10"/>
        <v>1.0000046595555592</v>
      </c>
      <c r="S35" s="59">
        <f t="shared" si="11"/>
        <v>9.6441713855637747</v>
      </c>
      <c r="T35" s="59">
        <f t="shared" si="12"/>
        <v>-2.6386406391977135</v>
      </c>
      <c r="U35" s="59">
        <f t="shared" si="13"/>
        <v>0.16452328396022164</v>
      </c>
      <c r="W35" s="72">
        <f t="shared" ref="W35:X35" si="29">B35-0.001</f>
        <v>15.539</v>
      </c>
      <c r="X35" s="72">
        <f t="shared" si="29"/>
        <v>176.589</v>
      </c>
    </row>
    <row r="36" spans="1:24" x14ac:dyDescent="0.4">
      <c r="A36" s="140">
        <v>320</v>
      </c>
      <c r="B36" s="140">
        <v>15.98</v>
      </c>
      <c r="C36" s="140">
        <v>177.11</v>
      </c>
      <c r="D36" s="63">
        <f t="shared" si="0"/>
        <v>316.21809255479286</v>
      </c>
      <c r="E36" s="63">
        <f t="shared" si="1"/>
        <v>-210.67809255479284</v>
      </c>
      <c r="F36" s="63">
        <f t="shared" si="14"/>
        <v>-38.092071901362132</v>
      </c>
      <c r="G36" s="63">
        <f t="shared" si="14"/>
        <v>3.4588053517401636</v>
      </c>
      <c r="H36" s="63">
        <f t="shared" si="15"/>
        <v>18116.357928098638</v>
      </c>
      <c r="I36" s="63">
        <f t="shared" si="15"/>
        <v>30993.238805351739</v>
      </c>
      <c r="J36" s="59">
        <f t="shared" si="4"/>
        <v>38.248781368819699</v>
      </c>
      <c r="K36" s="59">
        <f t="shared" si="5"/>
        <v>174.81170290310934</v>
      </c>
      <c r="L36" s="59">
        <f t="shared" si="6"/>
        <v>26.956942782510964</v>
      </c>
      <c r="M36" s="60"/>
      <c r="N36" s="65">
        <f t="shared" si="7"/>
        <v>10</v>
      </c>
      <c r="O36" s="65">
        <f t="shared" si="16"/>
        <v>7.6794487087750727E-3</v>
      </c>
      <c r="P36" s="65">
        <f t="shared" si="16"/>
        <v>9.0757121103706914E-3</v>
      </c>
      <c r="Q36" s="59">
        <f t="shared" si="9"/>
        <v>8.0653059938891047E-3</v>
      </c>
      <c r="R36" s="59">
        <f t="shared" si="10"/>
        <v>1.0000054207986597</v>
      </c>
      <c r="S36" s="59">
        <f t="shared" si="11"/>
        <v>9.6240596886662786</v>
      </c>
      <c r="T36" s="59">
        <f t="shared" si="12"/>
        <v>-2.7119565209577998</v>
      </c>
      <c r="U36" s="59">
        <f t="shared" si="13"/>
        <v>0.14908005318882916</v>
      </c>
      <c r="W36" s="72">
        <f t="shared" ref="W36:X36" si="30">B36+0.001</f>
        <v>15.981</v>
      </c>
      <c r="X36" s="72">
        <f t="shared" si="30"/>
        <v>177.11100000000002</v>
      </c>
    </row>
    <row r="37" spans="1:24" x14ac:dyDescent="0.4">
      <c r="A37" s="140">
        <v>330</v>
      </c>
      <c r="B37" s="140">
        <v>16.57</v>
      </c>
      <c r="C37" s="140">
        <v>177.54</v>
      </c>
      <c r="D37" s="63">
        <f t="shared" si="0"/>
        <v>325.81733032620434</v>
      </c>
      <c r="E37" s="63">
        <f t="shared" si="1"/>
        <v>-220.27733032620432</v>
      </c>
      <c r="F37" s="63">
        <f t="shared" ref="F37:G52" si="31">T37+F36</f>
        <v>-40.891474626403323</v>
      </c>
      <c r="G37" s="63">
        <f t="shared" si="31"/>
        <v>3.5894120075359677</v>
      </c>
      <c r="H37" s="63">
        <f t="shared" ref="H37:I52" si="32">H36+T37</f>
        <v>18113.558525373595</v>
      </c>
      <c r="I37" s="63">
        <f t="shared" si="32"/>
        <v>30993.369412007534</v>
      </c>
      <c r="J37" s="59">
        <f t="shared" si="4"/>
        <v>41.048709793142464</v>
      </c>
      <c r="K37" s="59">
        <f t="shared" si="5"/>
        <v>174.98349275799981</v>
      </c>
      <c r="L37" s="59">
        <f t="shared" si="6"/>
        <v>29.017457343992753</v>
      </c>
      <c r="M37" s="60"/>
      <c r="N37" s="65">
        <f t="shared" si="7"/>
        <v>10</v>
      </c>
      <c r="O37" s="65">
        <f t="shared" ref="O37:P64" si="33">RADIANS(B37-B36)</f>
        <v>1.0297442586766542E-2</v>
      </c>
      <c r="P37" s="65">
        <f t="shared" si="33"/>
        <v>7.5049157835752403E-3</v>
      </c>
      <c r="Q37" s="59">
        <f t="shared" si="9"/>
        <v>1.0509971208078284E-2</v>
      </c>
      <c r="R37" s="59">
        <f t="shared" si="10"/>
        <v>1.0000092050595784</v>
      </c>
      <c r="S37" s="59">
        <f t="shared" si="11"/>
        <v>9.5992377714114951</v>
      </c>
      <c r="T37" s="59">
        <f t="shared" si="12"/>
        <v>-2.7994027250411873</v>
      </c>
      <c r="U37" s="59">
        <f t="shared" si="13"/>
        <v>0.13060665579580422</v>
      </c>
      <c r="W37" s="72">
        <f t="shared" ref="W37:X37" si="34">B37-0.001</f>
        <v>16.568999999999999</v>
      </c>
      <c r="X37" s="72">
        <f t="shared" si="34"/>
        <v>177.53899999999999</v>
      </c>
    </row>
    <row r="38" spans="1:24" x14ac:dyDescent="0.4">
      <c r="A38" s="140">
        <v>340</v>
      </c>
      <c r="B38" s="140">
        <v>17.21</v>
      </c>
      <c r="C38" s="140">
        <v>177.44</v>
      </c>
      <c r="D38" s="63">
        <f t="shared" si="0"/>
        <v>335.38592385162923</v>
      </c>
      <c r="E38" s="63">
        <f t="shared" si="1"/>
        <v>-229.84592385162921</v>
      </c>
      <c r="F38" s="63">
        <f t="shared" si="31"/>
        <v>-43.794020974131641</v>
      </c>
      <c r="G38" s="63">
        <f t="shared" si="31"/>
        <v>3.7166941588218898</v>
      </c>
      <c r="H38" s="63">
        <f t="shared" si="32"/>
        <v>18110.655979025865</v>
      </c>
      <c r="I38" s="63">
        <f t="shared" si="32"/>
        <v>30993.496694158821</v>
      </c>
      <c r="J38" s="59">
        <f t="shared" si="4"/>
        <v>43.951451495404598</v>
      </c>
      <c r="K38" s="59">
        <f t="shared" si="5"/>
        <v>175.14906779589015</v>
      </c>
      <c r="L38" s="59">
        <f t="shared" si="6"/>
        <v>31.159121454784479</v>
      </c>
      <c r="M38" s="60"/>
      <c r="N38" s="65">
        <f t="shared" si="7"/>
        <v>10</v>
      </c>
      <c r="O38" s="65">
        <f t="shared" si="33"/>
        <v>1.1170107212763718E-2</v>
      </c>
      <c r="P38" s="65">
        <f t="shared" si="33"/>
        <v>-1.7453292519942303E-3</v>
      </c>
      <c r="Q38" s="59">
        <f t="shared" si="9"/>
        <v>1.1181607000111837E-2</v>
      </c>
      <c r="R38" s="59">
        <f t="shared" si="10"/>
        <v>1.0000104191581944</v>
      </c>
      <c r="S38" s="59">
        <f t="shared" si="11"/>
        <v>9.5685935254248697</v>
      </c>
      <c r="T38" s="59">
        <f t="shared" si="12"/>
        <v>-2.9025463477283204</v>
      </c>
      <c r="U38" s="59">
        <f t="shared" si="13"/>
        <v>0.12728215128592202</v>
      </c>
      <c r="W38" s="72">
        <f t="shared" ref="W38:X38" si="35">B38+0.001</f>
        <v>17.211000000000002</v>
      </c>
      <c r="X38" s="72">
        <f t="shared" si="35"/>
        <v>177.441</v>
      </c>
    </row>
    <row r="39" spans="1:24" x14ac:dyDescent="0.4">
      <c r="A39" s="140">
        <v>350</v>
      </c>
      <c r="B39" s="140">
        <v>17.96</v>
      </c>
      <c r="C39" s="140">
        <v>177.75</v>
      </c>
      <c r="D39" s="63">
        <f t="shared" si="0"/>
        <v>344.91855586885595</v>
      </c>
      <c r="E39" s="63">
        <f t="shared" si="1"/>
        <v>-239.37855586885593</v>
      </c>
      <c r="F39" s="63">
        <f t="shared" si="31"/>
        <v>-46.81253832847753</v>
      </c>
      <c r="G39" s="63">
        <f t="shared" si="31"/>
        <v>3.8433024643500198</v>
      </c>
      <c r="H39" s="63">
        <f t="shared" si="32"/>
        <v>18107.637461671518</v>
      </c>
      <c r="I39" s="63">
        <f t="shared" si="32"/>
        <v>30993.623302464348</v>
      </c>
      <c r="J39" s="59">
        <f t="shared" si="4"/>
        <v>46.970040649201664</v>
      </c>
      <c r="K39" s="59">
        <f t="shared" si="5"/>
        <v>175.30655131722284</v>
      </c>
      <c r="L39" s="59">
        <f t="shared" si="6"/>
        <v>33.390057650462445</v>
      </c>
      <c r="M39" s="60"/>
      <c r="N39" s="65">
        <f t="shared" si="7"/>
        <v>10</v>
      </c>
      <c r="O39" s="65">
        <f t="shared" si="33"/>
        <v>1.3089969389957472E-2</v>
      </c>
      <c r="P39" s="65">
        <f t="shared" si="33"/>
        <v>5.4105206811824614E-3</v>
      </c>
      <c r="Q39" s="59">
        <f t="shared" si="9"/>
        <v>1.3191592957800813E-2</v>
      </c>
      <c r="R39" s="59">
        <f t="shared" si="10"/>
        <v>1.000014501762754</v>
      </c>
      <c r="S39" s="59">
        <f t="shared" si="11"/>
        <v>9.5326320172267227</v>
      </c>
      <c r="T39" s="59">
        <f t="shared" si="12"/>
        <v>-3.0185173543458879</v>
      </c>
      <c r="U39" s="59">
        <f t="shared" si="13"/>
        <v>0.12660830552812993</v>
      </c>
      <c r="W39" s="72">
        <f t="shared" ref="W39:X39" si="36">B39-0.001</f>
        <v>17.959</v>
      </c>
      <c r="X39" s="72">
        <f t="shared" si="36"/>
        <v>177.749</v>
      </c>
    </row>
    <row r="40" spans="1:24" x14ac:dyDescent="0.4">
      <c r="A40" s="140">
        <v>360</v>
      </c>
      <c r="B40" s="140">
        <v>18.739999999999998</v>
      </c>
      <c r="C40" s="140">
        <v>177.96</v>
      </c>
      <c r="D40" s="63">
        <f t="shared" si="0"/>
        <v>354.4099946882846</v>
      </c>
      <c r="E40" s="63">
        <f t="shared" si="1"/>
        <v>-248.86999468828458</v>
      </c>
      <c r="F40" s="63">
        <f t="shared" si="31"/>
        <v>-49.958516263944517</v>
      </c>
      <c r="G40" s="63">
        <f t="shared" si="31"/>
        <v>3.9610159959067706</v>
      </c>
      <c r="H40" s="63">
        <f t="shared" si="32"/>
        <v>18104.491483736052</v>
      </c>
      <c r="I40" s="63">
        <f t="shared" si="32"/>
        <v>30993.741015995904</v>
      </c>
      <c r="J40" s="59">
        <f t="shared" si="4"/>
        <v>50.115297016127101</v>
      </c>
      <c r="K40" s="59">
        <f t="shared" si="5"/>
        <v>175.46672428882795</v>
      </c>
      <c r="L40" s="59">
        <f t="shared" si="6"/>
        <v>35.72435176652472</v>
      </c>
      <c r="M40" s="60"/>
      <c r="N40" s="65">
        <f t="shared" si="7"/>
        <v>10</v>
      </c>
      <c r="O40" s="65">
        <f t="shared" si="33"/>
        <v>1.3613568165555728E-2</v>
      </c>
      <c r="P40" s="65">
        <f t="shared" si="33"/>
        <v>3.6651914291882309E-3</v>
      </c>
      <c r="Q40" s="59">
        <f t="shared" si="9"/>
        <v>1.3662360400419127E-2</v>
      </c>
      <c r="R40" s="59">
        <f t="shared" si="10"/>
        <v>1.0000155552979981</v>
      </c>
      <c r="S40" s="59">
        <f t="shared" si="11"/>
        <v>9.4914388194286623</v>
      </c>
      <c r="T40" s="59">
        <f t="shared" si="12"/>
        <v>-3.1459779354669908</v>
      </c>
      <c r="U40" s="59">
        <f t="shared" si="13"/>
        <v>0.11771353155675084</v>
      </c>
      <c r="W40" s="72">
        <f t="shared" ref="W40:X40" si="37">B40+0.001</f>
        <v>18.741</v>
      </c>
      <c r="X40" s="72">
        <f t="shared" si="37"/>
        <v>177.96100000000001</v>
      </c>
    </row>
    <row r="41" spans="1:24" x14ac:dyDescent="0.4">
      <c r="A41" s="140">
        <v>370</v>
      </c>
      <c r="B41" s="140">
        <v>19.43</v>
      </c>
      <c r="C41" s="140">
        <v>177.99</v>
      </c>
      <c r="D41" s="63">
        <f t="shared" si="0"/>
        <v>363.86028305665468</v>
      </c>
      <c r="E41" s="63">
        <f t="shared" si="1"/>
        <v>-258.32028305665466</v>
      </c>
      <c r="F41" s="63">
        <f t="shared" si="31"/>
        <v>-53.226160030267614</v>
      </c>
      <c r="G41" s="63">
        <f t="shared" si="31"/>
        <v>4.0765372628586354</v>
      </c>
      <c r="H41" s="63">
        <f t="shared" si="32"/>
        <v>18101.223839969727</v>
      </c>
      <c r="I41" s="63">
        <f t="shared" si="32"/>
        <v>30993.856537262855</v>
      </c>
      <c r="J41" s="59">
        <f t="shared" si="4"/>
        <v>53.382040684326903</v>
      </c>
      <c r="K41" s="59">
        <f t="shared" si="5"/>
        <v>175.62032491832585</v>
      </c>
      <c r="L41" s="59">
        <f t="shared" si="6"/>
        <v>38.153256476756958</v>
      </c>
      <c r="M41" s="60"/>
      <c r="N41" s="65">
        <f t="shared" si="7"/>
        <v>10</v>
      </c>
      <c r="O41" s="65">
        <f t="shared" si="33"/>
        <v>1.2042771838760897E-2</v>
      </c>
      <c r="P41" s="65">
        <f t="shared" si="33"/>
        <v>5.2359877559831865E-4</v>
      </c>
      <c r="Q41" s="59">
        <f t="shared" si="9"/>
        <v>1.2043988302536279E-2</v>
      </c>
      <c r="R41" s="59">
        <f t="shared" si="10"/>
        <v>1.0000120883132029</v>
      </c>
      <c r="S41" s="59">
        <f t="shared" si="11"/>
        <v>9.4502883683701029</v>
      </c>
      <c r="T41" s="59">
        <f t="shared" si="12"/>
        <v>-3.2676437663230962</v>
      </c>
      <c r="U41" s="59">
        <f t="shared" si="13"/>
        <v>0.1155212669518645</v>
      </c>
      <c r="W41" s="72">
        <f t="shared" ref="W41:X41" si="38">B41-0.001</f>
        <v>19.428999999999998</v>
      </c>
      <c r="X41" s="72">
        <f t="shared" si="38"/>
        <v>177.989</v>
      </c>
    </row>
    <row r="42" spans="1:24" x14ac:dyDescent="0.4">
      <c r="A42" s="140">
        <v>380</v>
      </c>
      <c r="B42" s="140">
        <v>20.27</v>
      </c>
      <c r="C42" s="140">
        <v>177.97</v>
      </c>
      <c r="D42" s="63">
        <f t="shared" si="0"/>
        <v>373.26604689274888</v>
      </c>
      <c r="E42" s="63">
        <f t="shared" si="1"/>
        <v>-267.72604689274885</v>
      </c>
      <c r="F42" s="63">
        <f t="shared" si="31"/>
        <v>-56.619607739126188</v>
      </c>
      <c r="G42" s="63">
        <f t="shared" si="31"/>
        <v>4.196237105160737</v>
      </c>
      <c r="H42" s="63">
        <f t="shared" si="32"/>
        <v>18097.830392260868</v>
      </c>
      <c r="I42" s="63">
        <f t="shared" si="32"/>
        <v>30993.976237105158</v>
      </c>
      <c r="J42" s="59">
        <f t="shared" si="4"/>
        <v>56.774892218085682</v>
      </c>
      <c r="K42" s="59">
        <f t="shared" si="5"/>
        <v>175.761399046224</v>
      </c>
      <c r="L42" s="59">
        <f t="shared" si="6"/>
        <v>40.675846661629663</v>
      </c>
      <c r="M42" s="60"/>
      <c r="N42" s="65">
        <f t="shared" si="7"/>
        <v>10</v>
      </c>
      <c r="O42" s="65">
        <f t="shared" si="33"/>
        <v>1.4660765716752365E-2</v>
      </c>
      <c r="P42" s="65">
        <f t="shared" si="33"/>
        <v>-3.490658503990445E-4</v>
      </c>
      <c r="Q42" s="59">
        <f t="shared" si="9"/>
        <v>1.4661244638142445E-2</v>
      </c>
      <c r="R42" s="59">
        <f t="shared" si="10"/>
        <v>1.0000179130595734</v>
      </c>
      <c r="S42" s="59">
        <f t="shared" si="11"/>
        <v>9.4057638360941773</v>
      </c>
      <c r="T42" s="59">
        <f t="shared" si="12"/>
        <v>-3.3934477088585719</v>
      </c>
      <c r="U42" s="59">
        <f t="shared" si="13"/>
        <v>0.11969984230210158</v>
      </c>
      <c r="W42" s="72">
        <f t="shared" ref="W42:X42" si="39">B42+0.001</f>
        <v>20.271000000000001</v>
      </c>
      <c r="X42" s="72">
        <f t="shared" si="39"/>
        <v>177.971</v>
      </c>
    </row>
    <row r="43" spans="1:24" x14ac:dyDescent="0.4">
      <c r="A43" s="140">
        <v>390</v>
      </c>
      <c r="B43" s="140">
        <v>21.34</v>
      </c>
      <c r="C43" s="140">
        <v>177.82</v>
      </c>
      <c r="D43" s="63">
        <f t="shared" si="0"/>
        <v>382.61385856571599</v>
      </c>
      <c r="E43" s="63">
        <f t="shared" si="1"/>
        <v>-277.07385856571597</v>
      </c>
      <c r="F43" s="63">
        <f t="shared" si="31"/>
        <v>-60.169037737617288</v>
      </c>
      <c r="G43" s="63">
        <f t="shared" si="31"/>
        <v>4.3268132950847411</v>
      </c>
      <c r="H43" s="63">
        <f t="shared" si="32"/>
        <v>18094.280962262379</v>
      </c>
      <c r="I43" s="63">
        <f t="shared" si="32"/>
        <v>30994.106813295082</v>
      </c>
      <c r="J43" s="59">
        <f t="shared" si="4"/>
        <v>60.324409782121663</v>
      </c>
      <c r="K43" s="59">
        <f t="shared" si="5"/>
        <v>175.88688560662553</v>
      </c>
      <c r="L43" s="59">
        <f t="shared" si="6"/>
        <v>43.310935031210363</v>
      </c>
      <c r="M43" s="60"/>
      <c r="N43" s="65">
        <f t="shared" si="7"/>
        <v>10</v>
      </c>
      <c r="O43" s="65">
        <f t="shared" si="33"/>
        <v>1.867502299633933E-2</v>
      </c>
      <c r="P43" s="65">
        <f t="shared" si="33"/>
        <v>-2.6179938779915934E-3</v>
      </c>
      <c r="Q43" s="59">
        <f t="shared" si="9"/>
        <v>1.8698144710207032E-2</v>
      </c>
      <c r="R43" s="59">
        <f t="shared" si="10"/>
        <v>1.0000291360699578</v>
      </c>
      <c r="S43" s="59">
        <f t="shared" si="11"/>
        <v>9.3478116729671132</v>
      </c>
      <c r="T43" s="59">
        <f t="shared" si="12"/>
        <v>-3.5494299984911009</v>
      </c>
      <c r="U43" s="59">
        <f t="shared" si="13"/>
        <v>0.1305761899240038</v>
      </c>
      <c r="W43" s="72">
        <f t="shared" ref="W43:X43" si="40">B43-0.001</f>
        <v>21.338999999999999</v>
      </c>
      <c r="X43" s="72">
        <f t="shared" si="40"/>
        <v>177.81899999999999</v>
      </c>
    </row>
    <row r="44" spans="1:24" x14ac:dyDescent="0.4">
      <c r="A44" s="140">
        <v>400</v>
      </c>
      <c r="B44" s="140">
        <v>22.48</v>
      </c>
      <c r="C44" s="140">
        <v>177.57</v>
      </c>
      <c r="D44" s="63">
        <f t="shared" si="0"/>
        <v>391.89141898979892</v>
      </c>
      <c r="E44" s="63">
        <f t="shared" si="1"/>
        <v>-286.3514189897989</v>
      </c>
      <c r="F44" s="63">
        <f t="shared" si="31"/>
        <v>-63.897438041847344</v>
      </c>
      <c r="G44" s="63">
        <f t="shared" si="31"/>
        <v>4.4770887402588944</v>
      </c>
      <c r="H44" s="63">
        <f t="shared" si="32"/>
        <v>18090.552561958149</v>
      </c>
      <c r="I44" s="63">
        <f t="shared" si="32"/>
        <v>30994.257088740258</v>
      </c>
      <c r="J44" s="59">
        <f t="shared" si="4"/>
        <v>64.054093638891445</v>
      </c>
      <c r="K44" s="59">
        <f t="shared" si="5"/>
        <v>175.99201862384351</v>
      </c>
      <c r="L44" s="59">
        <f t="shared" si="6"/>
        <v>46.07046017179082</v>
      </c>
      <c r="M44" s="60"/>
      <c r="N44" s="65">
        <f t="shared" si="7"/>
        <v>10</v>
      </c>
      <c r="O44" s="65">
        <f t="shared" si="33"/>
        <v>1.9896753472735368E-2</v>
      </c>
      <c r="P44" s="65">
        <f t="shared" si="33"/>
        <v>-4.3633231299858239E-3</v>
      </c>
      <c r="Q44" s="59">
        <f t="shared" si="9"/>
        <v>1.9963216983913679E-2</v>
      </c>
      <c r="R44" s="59">
        <f t="shared" si="10"/>
        <v>1.0000332121596338</v>
      </c>
      <c r="S44" s="59">
        <f t="shared" si="11"/>
        <v>9.2775604240829459</v>
      </c>
      <c r="T44" s="59">
        <f t="shared" si="12"/>
        <v>-3.7284003042300551</v>
      </c>
      <c r="U44" s="59">
        <f t="shared" si="13"/>
        <v>0.1502754451741537</v>
      </c>
      <c r="W44" s="72">
        <f t="shared" ref="W44:X44" si="41">B44+0.001</f>
        <v>22.481000000000002</v>
      </c>
      <c r="X44" s="72">
        <f t="shared" si="41"/>
        <v>177.571</v>
      </c>
    </row>
    <row r="45" spans="1:24" x14ac:dyDescent="0.4">
      <c r="A45" s="140">
        <v>410</v>
      </c>
      <c r="B45" s="140">
        <v>23.51</v>
      </c>
      <c r="C45" s="140">
        <v>177.33</v>
      </c>
      <c r="D45" s="63">
        <f t="shared" si="0"/>
        <v>401.09668656627417</v>
      </c>
      <c r="E45" s="63">
        <f t="shared" si="1"/>
        <v>-295.55668656627415</v>
      </c>
      <c r="F45" s="63">
        <f t="shared" si="31"/>
        <v>-67.80000975287868</v>
      </c>
      <c r="G45" s="63">
        <f t="shared" si="31"/>
        <v>4.6510644289379179</v>
      </c>
      <c r="H45" s="63">
        <f t="shared" si="32"/>
        <v>18086.649990247119</v>
      </c>
      <c r="I45" s="63">
        <f t="shared" si="32"/>
        <v>30994.431064428936</v>
      </c>
      <c r="J45" s="59">
        <f t="shared" si="4"/>
        <v>67.959353460819329</v>
      </c>
      <c r="K45" s="59">
        <f t="shared" si="5"/>
        <v>176.07567141147052</v>
      </c>
      <c r="L45" s="59">
        <f t="shared" si="6"/>
        <v>48.948174127830129</v>
      </c>
      <c r="M45" s="60"/>
      <c r="N45" s="65">
        <f t="shared" si="7"/>
        <v>10</v>
      </c>
      <c r="O45" s="65">
        <f t="shared" si="33"/>
        <v>1.7976891295541614E-2</v>
      </c>
      <c r="P45" s="65">
        <f t="shared" si="33"/>
        <v>-4.188790204786054E-3</v>
      </c>
      <c r="Q45" s="59">
        <f t="shared" si="9"/>
        <v>1.8051177222892623E-2</v>
      </c>
      <c r="R45" s="59">
        <f t="shared" si="10"/>
        <v>1.0000271546347483</v>
      </c>
      <c r="S45" s="59">
        <f t="shared" si="11"/>
        <v>9.2052675764752614</v>
      </c>
      <c r="T45" s="59">
        <f t="shared" si="12"/>
        <v>-3.9025717110313418</v>
      </c>
      <c r="U45" s="59">
        <f t="shared" si="13"/>
        <v>0.17397568867902322</v>
      </c>
      <c r="W45" s="72">
        <f t="shared" ref="W45:X45" si="42">B45-0.001</f>
        <v>23.509</v>
      </c>
      <c r="X45" s="72">
        <f t="shared" si="42"/>
        <v>177.32900000000001</v>
      </c>
    </row>
    <row r="46" spans="1:24" x14ac:dyDescent="0.4">
      <c r="A46" s="140">
        <v>420</v>
      </c>
      <c r="B46" s="140">
        <v>24.31</v>
      </c>
      <c r="C46" s="140">
        <v>177.08</v>
      </c>
      <c r="D46" s="63">
        <f t="shared" si="0"/>
        <v>410.23844699574187</v>
      </c>
      <c r="E46" s="63">
        <f t="shared" si="1"/>
        <v>-304.69844699574185</v>
      </c>
      <c r="F46" s="63">
        <f t="shared" si="31"/>
        <v>-71.848151503749335</v>
      </c>
      <c r="G46" s="63">
        <f t="shared" si="31"/>
        <v>4.8488368854919193</v>
      </c>
      <c r="H46" s="63">
        <f t="shared" si="32"/>
        <v>18082.601848496248</v>
      </c>
      <c r="I46" s="63">
        <f t="shared" si="32"/>
        <v>30994.628836885491</v>
      </c>
      <c r="J46" s="59">
        <f t="shared" si="4"/>
        <v>72.011583051949529</v>
      </c>
      <c r="K46" s="59">
        <f t="shared" si="5"/>
        <v>176.13911763723004</v>
      </c>
      <c r="L46" s="59">
        <f t="shared" si="6"/>
        <v>51.922104936432355</v>
      </c>
      <c r="M46" s="60"/>
      <c r="N46" s="65">
        <f t="shared" si="7"/>
        <v>10</v>
      </c>
      <c r="O46" s="65">
        <f t="shared" si="33"/>
        <v>1.3962634015954586E-2</v>
      </c>
      <c r="P46" s="65">
        <f t="shared" si="33"/>
        <v>-4.3633231299858239E-3</v>
      </c>
      <c r="Q46" s="59">
        <f t="shared" si="9"/>
        <v>1.4074152497792092E-2</v>
      </c>
      <c r="R46" s="59">
        <f t="shared" si="10"/>
        <v>1.0000165071410207</v>
      </c>
      <c r="S46" s="59">
        <f t="shared" si="11"/>
        <v>9.1417604294676753</v>
      </c>
      <c r="T46" s="59">
        <f t="shared" si="12"/>
        <v>-4.0481417508706565</v>
      </c>
      <c r="U46" s="59">
        <f t="shared" si="13"/>
        <v>0.1977724565540015</v>
      </c>
      <c r="W46" s="72">
        <f t="shared" ref="W46:X46" si="43">B46+0.001</f>
        <v>24.311</v>
      </c>
      <c r="X46" s="72">
        <f t="shared" si="43"/>
        <v>177.08100000000002</v>
      </c>
    </row>
    <row r="47" spans="1:24" x14ac:dyDescent="0.4">
      <c r="A47" s="140">
        <v>430</v>
      </c>
      <c r="B47" s="140">
        <v>25.4</v>
      </c>
      <c r="C47" s="140">
        <v>176.99</v>
      </c>
      <c r="D47" s="63">
        <f t="shared" si="0"/>
        <v>419.31205464787507</v>
      </c>
      <c r="E47" s="63">
        <f t="shared" si="1"/>
        <v>-313.77205464787505</v>
      </c>
      <c r="F47" s="63">
        <f t="shared" si="31"/>
        <v>-76.045689695457568</v>
      </c>
      <c r="G47" s="63">
        <f t="shared" si="31"/>
        <v>5.0663173293127537</v>
      </c>
      <c r="H47" s="63">
        <f t="shared" si="32"/>
        <v>18078.404310304541</v>
      </c>
      <c r="I47" s="63">
        <f t="shared" si="32"/>
        <v>30994.846317329313</v>
      </c>
      <c r="J47" s="59">
        <f t="shared" si="4"/>
        <v>76.214266988137567</v>
      </c>
      <c r="K47" s="59">
        <f t="shared" si="5"/>
        <v>176.18847201783299</v>
      </c>
      <c r="L47" s="59">
        <f t="shared" si="6"/>
        <v>54.997812008332964</v>
      </c>
      <c r="M47" s="60"/>
      <c r="N47" s="65">
        <f t="shared" si="7"/>
        <v>10</v>
      </c>
      <c r="O47" s="65">
        <f t="shared" si="33"/>
        <v>1.9024088846738188E-2</v>
      </c>
      <c r="P47" s="65">
        <f t="shared" si="33"/>
        <v>-1.5707963267949561E-3</v>
      </c>
      <c r="Q47" s="59">
        <f t="shared" si="9"/>
        <v>1.9035537273479619E-2</v>
      </c>
      <c r="R47" s="59">
        <f t="shared" si="10"/>
        <v>1.0000301970674705</v>
      </c>
      <c r="S47" s="59">
        <f t="shared" si="11"/>
        <v>9.0736076521332159</v>
      </c>
      <c r="T47" s="59">
        <f t="shared" si="12"/>
        <v>-4.1975381917082384</v>
      </c>
      <c r="U47" s="59">
        <f t="shared" si="13"/>
        <v>0.21748044382083448</v>
      </c>
      <c r="W47" s="72">
        <f t="shared" ref="W47:X47" si="44">B47-0.001</f>
        <v>25.398999999999997</v>
      </c>
      <c r="X47" s="72">
        <f t="shared" si="44"/>
        <v>176.989</v>
      </c>
    </row>
    <row r="48" spans="1:24" x14ac:dyDescent="0.4">
      <c r="A48" s="140">
        <v>440</v>
      </c>
      <c r="B48" s="140">
        <v>26.19</v>
      </c>
      <c r="C48" s="140">
        <v>177.06</v>
      </c>
      <c r="D48" s="63">
        <f t="shared" si="0"/>
        <v>428.31555103043098</v>
      </c>
      <c r="E48" s="63">
        <f t="shared" si="1"/>
        <v>-322.77555103043096</v>
      </c>
      <c r="F48" s="63">
        <f t="shared" si="31"/>
        <v>-80.391317175424447</v>
      </c>
      <c r="G48" s="63">
        <f t="shared" si="31"/>
        <v>5.2921227443948746</v>
      </c>
      <c r="H48" s="63">
        <f t="shared" si="32"/>
        <v>18074.058682824572</v>
      </c>
      <c r="I48" s="63">
        <f t="shared" si="32"/>
        <v>30995.072122744394</v>
      </c>
      <c r="J48" s="59">
        <f t="shared" si="4"/>
        <v>80.565317850433857</v>
      </c>
      <c r="K48" s="59">
        <f t="shared" si="5"/>
        <v>176.23367988983702</v>
      </c>
      <c r="L48" s="59">
        <f t="shared" si="6"/>
        <v>58.18161086821182</v>
      </c>
      <c r="M48" s="60"/>
      <c r="N48" s="65">
        <f t="shared" si="7"/>
        <v>10</v>
      </c>
      <c r="O48" s="65">
        <f t="shared" si="33"/>
        <v>1.3788101090755251E-2</v>
      </c>
      <c r="P48" s="65">
        <f t="shared" si="33"/>
        <v>1.2217304763959117E-3</v>
      </c>
      <c r="Q48" s="59">
        <f t="shared" si="9"/>
        <v>1.3798344459198919E-2</v>
      </c>
      <c r="R48" s="59">
        <f t="shared" si="10"/>
        <v>1.0000158664945735</v>
      </c>
      <c r="S48" s="59">
        <f t="shared" si="11"/>
        <v>9.0034963825559018</v>
      </c>
      <c r="T48" s="59">
        <f t="shared" si="12"/>
        <v>-4.3456274799668817</v>
      </c>
      <c r="U48" s="59">
        <f t="shared" si="13"/>
        <v>0.22580541508212071</v>
      </c>
      <c r="W48" s="72">
        <f>B48+0.001</f>
        <v>26.191000000000003</v>
      </c>
      <c r="X48" s="72">
        <f t="shared" ref="X48" si="45">C48+0.001</f>
        <v>177.06100000000001</v>
      </c>
    </row>
    <row r="49" spans="1:24" x14ac:dyDescent="0.4">
      <c r="A49" s="140">
        <v>450</v>
      </c>
      <c r="B49" s="140">
        <v>27.12</v>
      </c>
      <c r="C49" s="140">
        <v>176.88</v>
      </c>
      <c r="D49" s="63">
        <f t="shared" si="0"/>
        <v>437.25269447052398</v>
      </c>
      <c r="E49" s="63">
        <f t="shared" si="1"/>
        <v>-331.71269447052396</v>
      </c>
      <c r="F49" s="63">
        <f t="shared" si="31"/>
        <v>-84.871157575678566</v>
      </c>
      <c r="G49" s="63">
        <f t="shared" si="31"/>
        <v>5.5293674722970065</v>
      </c>
      <c r="H49" s="63">
        <f t="shared" si="32"/>
        <v>18069.578842424318</v>
      </c>
      <c r="I49" s="63">
        <f t="shared" si="32"/>
        <v>30995.309367472295</v>
      </c>
      <c r="J49" s="59">
        <f t="shared" si="4"/>
        <v>85.0510863709533</v>
      </c>
      <c r="K49" s="59">
        <f t="shared" si="5"/>
        <v>176.27244013295598</v>
      </c>
      <c r="L49" s="59">
        <f t="shared" si="6"/>
        <v>61.460869741327429</v>
      </c>
      <c r="M49" s="60"/>
      <c r="N49" s="65">
        <f t="shared" si="7"/>
        <v>10</v>
      </c>
      <c r="O49" s="65">
        <f t="shared" si="33"/>
        <v>1.6231562043547261E-2</v>
      </c>
      <c r="P49" s="65">
        <f t="shared" si="33"/>
        <v>-3.1415926535899121E-3</v>
      </c>
      <c r="Q49" s="59">
        <f t="shared" si="9"/>
        <v>1.6292617135401422E-2</v>
      </c>
      <c r="R49" s="59">
        <f t="shared" si="10"/>
        <v>1.000022121368304</v>
      </c>
      <c r="S49" s="59">
        <f t="shared" si="11"/>
        <v>8.9371434400930045</v>
      </c>
      <c r="T49" s="59">
        <f t="shared" si="12"/>
        <v>-4.4798404002541181</v>
      </c>
      <c r="U49" s="59">
        <f t="shared" si="13"/>
        <v>0.23724472790213166</v>
      </c>
      <c r="W49" s="72">
        <f t="shared" ref="W49:X49" si="46">B49-0.001</f>
        <v>27.119</v>
      </c>
      <c r="X49" s="72">
        <f t="shared" si="46"/>
        <v>176.87899999999999</v>
      </c>
    </row>
    <row r="50" spans="1:24" x14ac:dyDescent="0.4">
      <c r="A50" s="140">
        <v>460</v>
      </c>
      <c r="B50" s="140">
        <v>28.13</v>
      </c>
      <c r="C50" s="140">
        <v>177.26</v>
      </c>
      <c r="D50" s="63">
        <f t="shared" si="0"/>
        <v>446.11260017490946</v>
      </c>
      <c r="E50" s="63">
        <f t="shared" si="1"/>
        <v>-340.57260017490944</v>
      </c>
      <c r="F50" s="63">
        <f t="shared" si="31"/>
        <v>-89.501854161087977</v>
      </c>
      <c r="G50" s="63">
        <f t="shared" si="31"/>
        <v>5.7661200525631591</v>
      </c>
      <c r="H50" s="63">
        <f t="shared" si="32"/>
        <v>18064.948145838909</v>
      </c>
      <c r="I50" s="63">
        <f t="shared" si="32"/>
        <v>30995.546120052561</v>
      </c>
      <c r="J50" s="59">
        <f t="shared" si="4"/>
        <v>89.687401783824868</v>
      </c>
      <c r="K50" s="59">
        <f t="shared" si="5"/>
        <v>176.31383723568877</v>
      </c>
      <c r="L50" s="59">
        <f t="shared" si="6"/>
        <v>64.85600750319395</v>
      </c>
      <c r="M50" s="60"/>
      <c r="N50" s="65">
        <f t="shared" si="7"/>
        <v>10</v>
      </c>
      <c r="O50" s="65">
        <f t="shared" si="33"/>
        <v>1.7627825445142693E-2</v>
      </c>
      <c r="P50" s="65">
        <f t="shared" si="33"/>
        <v>6.6322511575783727E-3</v>
      </c>
      <c r="Q50" s="59">
        <f t="shared" si="9"/>
        <v>1.7893979404805194E-2</v>
      </c>
      <c r="R50" s="59">
        <f t="shared" si="10"/>
        <v>1.0000266837293104</v>
      </c>
      <c r="S50" s="59">
        <f t="shared" si="11"/>
        <v>8.8599057043854987</v>
      </c>
      <c r="T50" s="59">
        <f t="shared" si="12"/>
        <v>-4.630696585409404</v>
      </c>
      <c r="U50" s="59">
        <f t="shared" si="13"/>
        <v>0.23675258026615262</v>
      </c>
      <c r="W50" s="72">
        <f t="shared" ref="W50:X50" si="47">B50+0.001</f>
        <v>28.131</v>
      </c>
      <c r="X50" s="72">
        <f t="shared" si="47"/>
        <v>177.261</v>
      </c>
    </row>
    <row r="51" spans="1:24" x14ac:dyDescent="0.4">
      <c r="A51" s="140">
        <v>470</v>
      </c>
      <c r="B51" s="140">
        <v>29.09</v>
      </c>
      <c r="C51" s="140">
        <v>177.22</v>
      </c>
      <c r="D51" s="63">
        <f t="shared" si="0"/>
        <v>454.89149171205867</v>
      </c>
      <c r="E51" s="63">
        <f t="shared" si="1"/>
        <v>-349.35149171205865</v>
      </c>
      <c r="F51" s="63">
        <f t="shared" si="31"/>
        <v>-94.284692992110934</v>
      </c>
      <c r="G51" s="63">
        <f t="shared" si="31"/>
        <v>5.996718674651131</v>
      </c>
      <c r="H51" s="63">
        <f t="shared" si="32"/>
        <v>18060.165307007886</v>
      </c>
      <c r="I51" s="63">
        <f t="shared" si="32"/>
        <v>30995.77671867465</v>
      </c>
      <c r="J51" s="59">
        <f t="shared" si="4"/>
        <v>94.475202923727679</v>
      </c>
      <c r="K51" s="59">
        <f t="shared" si="5"/>
        <v>176.36076139423852</v>
      </c>
      <c r="L51" s="59">
        <f t="shared" si="6"/>
        <v>68.371648674943799</v>
      </c>
      <c r="M51" s="60"/>
      <c r="N51" s="65">
        <f t="shared" si="7"/>
        <v>10</v>
      </c>
      <c r="O51" s="65">
        <f t="shared" si="33"/>
        <v>1.6755160819145579E-2</v>
      </c>
      <c r="P51" s="65">
        <f t="shared" si="33"/>
        <v>-6.9813170079759297E-4</v>
      </c>
      <c r="Q51" s="59">
        <f t="shared" si="9"/>
        <v>1.6758494548576364E-2</v>
      </c>
      <c r="R51" s="59">
        <f t="shared" si="10"/>
        <v>1.0000234045856058</v>
      </c>
      <c r="S51" s="59">
        <f t="shared" si="11"/>
        <v>8.7788915371492227</v>
      </c>
      <c r="T51" s="59">
        <f t="shared" si="12"/>
        <v>-4.7828388310229597</v>
      </c>
      <c r="U51" s="59">
        <f t="shared" si="13"/>
        <v>0.23059862208797166</v>
      </c>
      <c r="W51" s="72">
        <f t="shared" ref="W51:X51" si="48">B51-0.001</f>
        <v>29.088999999999999</v>
      </c>
      <c r="X51" s="72">
        <f t="shared" si="48"/>
        <v>177.21899999999999</v>
      </c>
    </row>
    <row r="52" spans="1:24" x14ac:dyDescent="0.4">
      <c r="A52" s="140">
        <v>480</v>
      </c>
      <c r="B52" s="140">
        <v>30</v>
      </c>
      <c r="C52" s="140">
        <v>177.33</v>
      </c>
      <c r="D52" s="63">
        <f t="shared" si="0"/>
        <v>463.59108771310065</v>
      </c>
      <c r="E52" s="63">
        <f t="shared" si="1"/>
        <v>-358.05108771310063</v>
      </c>
      <c r="F52" s="63">
        <f t="shared" si="31"/>
        <v>-99.210136386666306</v>
      </c>
      <c r="G52" s="63">
        <f t="shared" si="31"/>
        <v>6.2310842489863019</v>
      </c>
      <c r="H52" s="63">
        <f t="shared" si="32"/>
        <v>18055.239863613329</v>
      </c>
      <c r="I52" s="63">
        <f t="shared" si="32"/>
        <v>30996.011084248985</v>
      </c>
      <c r="J52" s="59">
        <f t="shared" si="4"/>
        <v>99.40562143449884</v>
      </c>
      <c r="K52" s="59">
        <f t="shared" si="5"/>
        <v>176.40614850318576</v>
      </c>
      <c r="L52" s="59">
        <f t="shared" si="6"/>
        <v>71.994109929920313</v>
      </c>
      <c r="M52" s="60"/>
      <c r="N52" s="65">
        <f t="shared" si="7"/>
        <v>10</v>
      </c>
      <c r="O52" s="65">
        <f t="shared" si="33"/>
        <v>1.5882496193148403E-2</v>
      </c>
      <c r="P52" s="65">
        <f t="shared" si="33"/>
        <v>1.9198621771940006E-3</v>
      </c>
      <c r="Q52" s="59">
        <f t="shared" si="9"/>
        <v>1.5910679633723834E-2</v>
      </c>
      <c r="R52" s="59">
        <f t="shared" si="10"/>
        <v>1.0000210963445875</v>
      </c>
      <c r="S52" s="59">
        <f t="shared" si="11"/>
        <v>8.6995960010419591</v>
      </c>
      <c r="T52" s="59">
        <f t="shared" si="12"/>
        <v>-4.9254433945553764</v>
      </c>
      <c r="U52" s="59">
        <f t="shared" si="13"/>
        <v>0.23436557433517113</v>
      </c>
      <c r="W52" s="72">
        <f t="shared" ref="W52:X52" si="49">B52+0.001</f>
        <v>30.001000000000001</v>
      </c>
      <c r="X52" s="72">
        <f t="shared" si="49"/>
        <v>177.33100000000002</v>
      </c>
    </row>
    <row r="53" spans="1:24" x14ac:dyDescent="0.4">
      <c r="A53" s="140">
        <v>490</v>
      </c>
      <c r="B53" s="140">
        <v>30.4</v>
      </c>
      <c r="C53" s="140">
        <v>177.46</v>
      </c>
      <c r="D53" s="63">
        <f t="shared" si="0"/>
        <v>472.23381911924207</v>
      </c>
      <c r="E53" s="63">
        <f t="shared" si="1"/>
        <v>-366.69381911924205</v>
      </c>
      <c r="F53" s="63">
        <f t="shared" ref="F53:G68" si="50">T53+F52</f>
        <v>-104.23512634437796</v>
      </c>
      <c r="G53" s="63">
        <f t="shared" si="50"/>
        <v>6.4596728658254605</v>
      </c>
      <c r="H53" s="63">
        <f t="shared" ref="H53:I68" si="51">H52+T53</f>
        <v>18050.214873655619</v>
      </c>
      <c r="I53" s="63">
        <f t="shared" si="51"/>
        <v>30996.239672865824</v>
      </c>
      <c r="J53" s="59">
        <f t="shared" si="4"/>
        <v>104.43509437713894</v>
      </c>
      <c r="K53" s="59">
        <f t="shared" si="5"/>
        <v>176.45379361588618</v>
      </c>
      <c r="L53" s="59">
        <f t="shared" si="6"/>
        <v>75.696541633134387</v>
      </c>
      <c r="M53" s="60"/>
      <c r="N53" s="65">
        <f t="shared" si="7"/>
        <v>10</v>
      </c>
      <c r="O53" s="65">
        <f t="shared" si="33"/>
        <v>6.9813170079772932E-3</v>
      </c>
      <c r="P53" s="65">
        <f t="shared" si="33"/>
        <v>2.2689280275925493E-3</v>
      </c>
      <c r="Q53" s="59">
        <f t="shared" si="9"/>
        <v>7.073990171077682E-3</v>
      </c>
      <c r="R53" s="59">
        <f t="shared" si="10"/>
        <v>1.0000041701322797</v>
      </c>
      <c r="S53" s="59">
        <f t="shared" si="11"/>
        <v>8.6427314061414062</v>
      </c>
      <c r="T53" s="59">
        <f t="shared" si="12"/>
        <v>-5.0249899577116564</v>
      </c>
      <c r="U53" s="59">
        <f t="shared" si="13"/>
        <v>0.22858861683915899</v>
      </c>
      <c r="W53" s="72">
        <f t="shared" ref="W53:X53" si="52">B53-0.001</f>
        <v>30.398999999999997</v>
      </c>
      <c r="X53" s="72">
        <f t="shared" si="52"/>
        <v>177.459</v>
      </c>
    </row>
    <row r="54" spans="1:24" x14ac:dyDescent="0.4">
      <c r="A54" s="140">
        <v>500</v>
      </c>
      <c r="B54" s="140">
        <v>30.44</v>
      </c>
      <c r="C54" s="140">
        <v>177.47</v>
      </c>
      <c r="D54" s="63">
        <f t="shared" si="0"/>
        <v>480.85718872530532</v>
      </c>
      <c r="E54" s="63">
        <f t="shared" si="1"/>
        <v>-375.3171887253053</v>
      </c>
      <c r="F54" s="63">
        <f t="shared" si="50"/>
        <v>-109.29351926582856</v>
      </c>
      <c r="G54" s="63">
        <f t="shared" si="50"/>
        <v>6.6836227771839196</v>
      </c>
      <c r="H54" s="63">
        <f t="shared" si="51"/>
        <v>18045.156480734167</v>
      </c>
      <c r="I54" s="63">
        <f t="shared" si="51"/>
        <v>30996.463622777184</v>
      </c>
      <c r="J54" s="59">
        <f t="shared" si="4"/>
        <v>109.49769023562885</v>
      </c>
      <c r="K54" s="59">
        <f t="shared" si="5"/>
        <v>176.50055112814968</v>
      </c>
      <c r="L54" s="59">
        <f t="shared" si="6"/>
        <v>79.427543193512392</v>
      </c>
      <c r="M54" s="60"/>
      <c r="N54" s="65">
        <f t="shared" si="7"/>
        <v>10</v>
      </c>
      <c r="O54" s="65">
        <f t="shared" si="33"/>
        <v>6.9813170079777891E-4</v>
      </c>
      <c r="P54" s="65">
        <f t="shared" si="33"/>
        <v>1.7453292519927421E-4</v>
      </c>
      <c r="Q54" s="59">
        <f t="shared" si="9"/>
        <v>7.0370270404662705E-4</v>
      </c>
      <c r="R54" s="59">
        <f t="shared" si="10"/>
        <v>1.00000004126646</v>
      </c>
      <c r="S54" s="59">
        <f t="shared" si="11"/>
        <v>8.6233696060632372</v>
      </c>
      <c r="T54" s="59">
        <f t="shared" si="12"/>
        <v>-5.0583929214506043</v>
      </c>
      <c r="U54" s="59">
        <f t="shared" si="13"/>
        <v>0.22394991135845893</v>
      </c>
      <c r="W54" s="72">
        <f t="shared" ref="W54:X54" si="53">B54+0.001</f>
        <v>30.441000000000003</v>
      </c>
      <c r="X54" s="72">
        <f t="shared" si="53"/>
        <v>177.471</v>
      </c>
    </row>
    <row r="55" spans="1:24" x14ac:dyDescent="0.4">
      <c r="A55" s="140">
        <v>510</v>
      </c>
      <c r="B55" s="140">
        <v>30.34</v>
      </c>
      <c r="C55" s="140">
        <v>177.26</v>
      </c>
      <c r="D55" s="63">
        <f t="shared" si="0"/>
        <v>489.48320985796749</v>
      </c>
      <c r="E55" s="63">
        <f t="shared" si="1"/>
        <v>-383.94320985796747</v>
      </c>
      <c r="F55" s="63">
        <f t="shared" si="50"/>
        <v>-114.34699557317326</v>
      </c>
      <c r="G55" s="63">
        <f t="shared" si="50"/>
        <v>6.9161794285287499</v>
      </c>
      <c r="H55" s="63">
        <f t="shared" si="51"/>
        <v>18040.103004426823</v>
      </c>
      <c r="I55" s="63">
        <f t="shared" si="51"/>
        <v>30996.696179428531</v>
      </c>
      <c r="J55" s="59">
        <f t="shared" si="4"/>
        <v>114.55596420308682</v>
      </c>
      <c r="K55" s="59">
        <f t="shared" si="5"/>
        <v>176.53873089377032</v>
      </c>
      <c r="L55" s="59">
        <f t="shared" si="6"/>
        <v>83.149246103152564</v>
      </c>
      <c r="M55" s="60"/>
      <c r="N55" s="65">
        <f t="shared" si="7"/>
        <v>10</v>
      </c>
      <c r="O55" s="65">
        <f t="shared" si="33"/>
        <v>-1.7453292519943543E-3</v>
      </c>
      <c r="P55" s="65">
        <f t="shared" si="33"/>
        <v>-3.6651914291882309E-3</v>
      </c>
      <c r="Q55" s="59">
        <f t="shared" si="9"/>
        <v>2.5463832886258864E-3</v>
      </c>
      <c r="R55" s="59">
        <f t="shared" si="10"/>
        <v>1.0000005403393382</v>
      </c>
      <c r="S55" s="59">
        <f t="shared" si="11"/>
        <v>8.626021132662153</v>
      </c>
      <c r="T55" s="59">
        <f t="shared" si="12"/>
        <v>-5.0534763073446936</v>
      </c>
      <c r="U55" s="59">
        <f t="shared" si="13"/>
        <v>0.23255665134482989</v>
      </c>
      <c r="W55" s="72">
        <f t="shared" ref="W55:X55" si="54">B55-0.001</f>
        <v>30.338999999999999</v>
      </c>
      <c r="X55" s="72">
        <f t="shared" si="54"/>
        <v>177.25899999999999</v>
      </c>
    </row>
    <row r="56" spans="1:24" x14ac:dyDescent="0.4">
      <c r="A56" s="140">
        <v>520</v>
      </c>
      <c r="B56" s="140">
        <v>30.18</v>
      </c>
      <c r="C56" s="140">
        <v>177.16</v>
      </c>
      <c r="D56" s="63">
        <f t="shared" si="0"/>
        <v>498.12068327724108</v>
      </c>
      <c r="E56" s="63">
        <f t="shared" si="1"/>
        <v>-392.58068327724106</v>
      </c>
      <c r="F56" s="63">
        <f t="shared" si="50"/>
        <v>-119.38026694720149</v>
      </c>
      <c r="G56" s="63">
        <f t="shared" si="50"/>
        <v>7.1614563649234002</v>
      </c>
      <c r="H56" s="63">
        <f t="shared" si="51"/>
        <v>18035.069733052795</v>
      </c>
      <c r="I56" s="63">
        <f t="shared" si="51"/>
        <v>30996.941456364926</v>
      </c>
      <c r="J56" s="59">
        <f t="shared" si="4"/>
        <v>119.59487695403926</v>
      </c>
      <c r="K56" s="59">
        <f t="shared" si="5"/>
        <v>176.5670198532716</v>
      </c>
      <c r="L56" s="59">
        <f t="shared" si="6"/>
        <v>86.84729469428035</v>
      </c>
      <c r="M56" s="60"/>
      <c r="N56" s="65">
        <f t="shared" si="7"/>
        <v>10</v>
      </c>
      <c r="O56" s="65">
        <f t="shared" si="33"/>
        <v>-2.7925268031909296E-3</v>
      </c>
      <c r="P56" s="65">
        <f t="shared" si="33"/>
        <v>-1.7453292519942303E-3</v>
      </c>
      <c r="Q56" s="59">
        <f t="shared" si="9"/>
        <v>2.9277545612753642E-3</v>
      </c>
      <c r="R56" s="59">
        <f t="shared" si="10"/>
        <v>1.0000007143128433</v>
      </c>
      <c r="S56" s="59">
        <f t="shared" si="11"/>
        <v>8.6374734192736113</v>
      </c>
      <c r="T56" s="59">
        <f t="shared" si="12"/>
        <v>-5.0332713740282307</v>
      </c>
      <c r="U56" s="59">
        <f t="shared" si="13"/>
        <v>0.24527693639465023</v>
      </c>
      <c r="W56" s="72">
        <f t="shared" ref="W56:X56" si="55">B56+0.001</f>
        <v>30.181000000000001</v>
      </c>
      <c r="X56" s="72">
        <f t="shared" si="55"/>
        <v>177.161</v>
      </c>
    </row>
    <row r="57" spans="1:24" x14ac:dyDescent="0.4">
      <c r="A57" s="140">
        <v>530</v>
      </c>
      <c r="B57" s="140">
        <v>29.85</v>
      </c>
      <c r="C57" s="140">
        <v>176.37</v>
      </c>
      <c r="D57" s="63">
        <f t="shared" si="0"/>
        <v>506.77965037812282</v>
      </c>
      <c r="E57" s="63">
        <f t="shared" si="1"/>
        <v>-401.2396503781228</v>
      </c>
      <c r="F57" s="63">
        <f t="shared" si="50"/>
        <v>-124.37446671666561</v>
      </c>
      <c r="G57" s="63">
        <f t="shared" si="50"/>
        <v>7.4435637209712722</v>
      </c>
      <c r="H57" s="63">
        <f t="shared" si="51"/>
        <v>18030.075533283329</v>
      </c>
      <c r="I57" s="63">
        <f t="shared" si="51"/>
        <v>30997.223563720974</v>
      </c>
      <c r="J57" s="59">
        <f t="shared" si="4"/>
        <v>124.59700884019296</v>
      </c>
      <c r="K57" s="59">
        <f t="shared" si="5"/>
        <v>176.57504714267924</v>
      </c>
      <c r="L57" s="59">
        <f t="shared" si="6"/>
        <v>90.491738562435444</v>
      </c>
      <c r="M57" s="60"/>
      <c r="N57" s="65">
        <f t="shared" si="7"/>
        <v>10</v>
      </c>
      <c r="O57" s="65">
        <f t="shared" si="33"/>
        <v>-5.7595865315812579E-3</v>
      </c>
      <c r="P57" s="65">
        <f t="shared" si="33"/>
        <v>-1.3788101090755064E-2</v>
      </c>
      <c r="Q57" s="59">
        <f t="shared" si="9"/>
        <v>8.9856552811733437E-3</v>
      </c>
      <c r="R57" s="59">
        <f t="shared" si="10"/>
        <v>1.000006728554397</v>
      </c>
      <c r="S57" s="59">
        <f t="shared" si="11"/>
        <v>8.6589671008817337</v>
      </c>
      <c r="T57" s="59">
        <f t="shared" si="12"/>
        <v>-4.9941997694641147</v>
      </c>
      <c r="U57" s="59">
        <f t="shared" si="13"/>
        <v>0.28210735604787196</v>
      </c>
      <c r="W57" s="72">
        <f t="shared" ref="W57:X57" si="56">B57-0.001</f>
        <v>29.849</v>
      </c>
      <c r="X57" s="72">
        <f t="shared" si="56"/>
        <v>176.369</v>
      </c>
    </row>
    <row r="58" spans="1:24" x14ac:dyDescent="0.4">
      <c r="A58" s="140">
        <v>540</v>
      </c>
      <c r="B58" s="140">
        <v>29.63</v>
      </c>
      <c r="C58" s="140">
        <v>176.21</v>
      </c>
      <c r="D58" s="63">
        <f t="shared" si="0"/>
        <v>515.4625005064828</v>
      </c>
      <c r="E58" s="63">
        <f t="shared" si="1"/>
        <v>-409.92250050648278</v>
      </c>
      <c r="F58" s="63">
        <f t="shared" si="50"/>
        <v>-129.32471498158554</v>
      </c>
      <c r="G58" s="63">
        <f t="shared" si="50"/>
        <v>7.764526196148255</v>
      </c>
      <c r="H58" s="63">
        <f t="shared" si="51"/>
        <v>18025.12528501841</v>
      </c>
      <c r="I58" s="63">
        <f t="shared" si="51"/>
        <v>30997.54452619615</v>
      </c>
      <c r="J58" s="59">
        <f t="shared" si="4"/>
        <v>129.55759249121223</v>
      </c>
      <c r="K58" s="59">
        <f t="shared" si="5"/>
        <v>176.56414328466087</v>
      </c>
      <c r="L58" s="59">
        <f t="shared" si="6"/>
        <v>94.07753803561863</v>
      </c>
      <c r="M58" s="60"/>
      <c r="N58" s="65">
        <f t="shared" si="7"/>
        <v>10</v>
      </c>
      <c r="O58" s="65">
        <f t="shared" si="33"/>
        <v>-3.8397243543875671E-3</v>
      </c>
      <c r="P58" s="65">
        <f t="shared" si="33"/>
        <v>-2.7925268031908676E-3</v>
      </c>
      <c r="Q58" s="59">
        <f t="shared" si="9"/>
        <v>4.0819657260511288E-3</v>
      </c>
      <c r="R58" s="59">
        <f t="shared" si="10"/>
        <v>1.0000013885393293</v>
      </c>
      <c r="S58" s="59">
        <f t="shared" si="11"/>
        <v>8.6828501283599824</v>
      </c>
      <c r="T58" s="59">
        <f t="shared" si="12"/>
        <v>-4.9502482649199351</v>
      </c>
      <c r="U58" s="59">
        <f t="shared" si="13"/>
        <v>0.32096247517698306</v>
      </c>
      <c r="W58" s="72">
        <f t="shared" ref="W58:X58" si="57">B58+0.001</f>
        <v>29.631</v>
      </c>
      <c r="X58" s="72">
        <f t="shared" si="57"/>
        <v>176.21100000000001</v>
      </c>
    </row>
    <row r="59" spans="1:24" x14ac:dyDescent="0.4">
      <c r="A59" s="140">
        <v>550</v>
      </c>
      <c r="B59" s="140">
        <v>29.63</v>
      </c>
      <c r="C59" s="140">
        <v>175.99</v>
      </c>
      <c r="D59" s="63">
        <f t="shared" si="0"/>
        <v>524.15486494660934</v>
      </c>
      <c r="E59" s="63">
        <f t="shared" si="1"/>
        <v>-418.61486494660932</v>
      </c>
      <c r="F59" s="63">
        <f t="shared" si="50"/>
        <v>-134.25722916843034</v>
      </c>
      <c r="G59" s="63">
        <f t="shared" si="50"/>
        <v>8.1007912784448859</v>
      </c>
      <c r="H59" s="63">
        <f t="shared" si="51"/>
        <v>18020.192770831567</v>
      </c>
      <c r="I59" s="63">
        <f t="shared" si="51"/>
        <v>30997.880791278447</v>
      </c>
      <c r="J59" s="59">
        <f t="shared" si="4"/>
        <v>134.50139926157405</v>
      </c>
      <c r="K59" s="59">
        <f t="shared" si="5"/>
        <v>176.54708262813782</v>
      </c>
      <c r="L59" s="59">
        <f t="shared" si="6"/>
        <v>97.639916090586098</v>
      </c>
      <c r="M59" s="60"/>
      <c r="N59" s="65">
        <f t="shared" si="7"/>
        <v>10</v>
      </c>
      <c r="O59" s="65">
        <f t="shared" si="33"/>
        <v>0</v>
      </c>
      <c r="P59" s="65">
        <f t="shared" si="33"/>
        <v>-3.8397243543875051E-3</v>
      </c>
      <c r="Q59" s="59">
        <f t="shared" si="9"/>
        <v>1.8983475713951758E-3</v>
      </c>
      <c r="R59" s="59">
        <f t="shared" si="10"/>
        <v>1.0000003003104001</v>
      </c>
      <c r="S59" s="59">
        <f t="shared" si="11"/>
        <v>8.6923644401265889</v>
      </c>
      <c r="T59" s="59">
        <f t="shared" si="12"/>
        <v>-4.9325141868448039</v>
      </c>
      <c r="U59" s="59">
        <f t="shared" si="13"/>
        <v>0.33626508229663021</v>
      </c>
      <c r="W59" s="72">
        <f t="shared" ref="W59:X59" si="58">B59-0.001</f>
        <v>29.628999999999998</v>
      </c>
      <c r="X59" s="72">
        <f t="shared" si="58"/>
        <v>175.989</v>
      </c>
    </row>
    <row r="60" spans="1:24" x14ac:dyDescent="0.4">
      <c r="A60" s="140">
        <v>560</v>
      </c>
      <c r="B60" s="140">
        <v>29.77</v>
      </c>
      <c r="C60" s="140">
        <v>176.05</v>
      </c>
      <c r="D60" s="63">
        <f t="shared" si="0"/>
        <v>532.84117812494981</v>
      </c>
      <c r="E60" s="63">
        <f t="shared" si="1"/>
        <v>-427.30117812494979</v>
      </c>
      <c r="F60" s="63">
        <f t="shared" si="50"/>
        <v>-139.19986565915084</v>
      </c>
      <c r="G60" s="63">
        <f t="shared" si="50"/>
        <v>8.4446748211052629</v>
      </c>
      <c r="H60" s="63">
        <f t="shared" si="51"/>
        <v>18015.250134340848</v>
      </c>
      <c r="I60" s="63">
        <f t="shared" si="51"/>
        <v>30998.224674821107</v>
      </c>
      <c r="J60" s="59">
        <f t="shared" si="4"/>
        <v>139.45578199687475</v>
      </c>
      <c r="K60" s="59">
        <f t="shared" si="5"/>
        <v>176.5283589836923</v>
      </c>
      <c r="L60" s="59">
        <f t="shared" si="6"/>
        <v>101.20515122826242</v>
      </c>
      <c r="M60" s="60"/>
      <c r="N60" s="65">
        <f t="shared" si="7"/>
        <v>10</v>
      </c>
      <c r="O60" s="65">
        <f t="shared" si="33"/>
        <v>2.4434609527920711E-3</v>
      </c>
      <c r="P60" s="65">
        <f t="shared" si="33"/>
        <v>1.0471975511966373E-3</v>
      </c>
      <c r="Q60" s="59">
        <f t="shared" si="9"/>
        <v>2.4979387916801432E-3</v>
      </c>
      <c r="R60" s="59">
        <f t="shared" si="10"/>
        <v>1.0000005199751749</v>
      </c>
      <c r="S60" s="59">
        <f t="shared" si="11"/>
        <v>8.6863131783404626</v>
      </c>
      <c r="T60" s="59">
        <f t="shared" si="12"/>
        <v>-4.9426364907205009</v>
      </c>
      <c r="U60" s="59">
        <f t="shared" si="13"/>
        <v>0.34388354266037724</v>
      </c>
      <c r="W60" s="72">
        <f t="shared" ref="W60:X60" si="59">B60+0.001</f>
        <v>29.771000000000001</v>
      </c>
      <c r="X60" s="72">
        <f t="shared" si="59"/>
        <v>176.05100000000002</v>
      </c>
    </row>
    <row r="61" spans="1:24" x14ac:dyDescent="0.4">
      <c r="A61" s="140">
        <v>570</v>
      </c>
      <c r="B61" s="140">
        <v>29.98</v>
      </c>
      <c r="C61" s="140">
        <v>175.92</v>
      </c>
      <c r="D61" s="63">
        <f t="shared" si="0"/>
        <v>541.51231592151771</v>
      </c>
      <c r="E61" s="63">
        <f t="shared" si="1"/>
        <v>-435.97231592151769</v>
      </c>
      <c r="F61" s="63">
        <f t="shared" si="50"/>
        <v>-144.16872848798516</v>
      </c>
      <c r="G61" s="63">
        <f t="shared" si="50"/>
        <v>8.7934568595225979</v>
      </c>
      <c r="H61" s="63">
        <f t="shared" si="51"/>
        <v>18010.281271512013</v>
      </c>
      <c r="I61" s="63">
        <f t="shared" si="51"/>
        <v>30998.573456859525</v>
      </c>
      <c r="J61" s="59">
        <f t="shared" si="4"/>
        <v>144.43665448002687</v>
      </c>
      <c r="K61" s="59">
        <f t="shared" si="5"/>
        <v>176.50961366072335</v>
      </c>
      <c r="L61" s="59">
        <f t="shared" si="6"/>
        <v>104.78732821413551</v>
      </c>
      <c r="M61" s="60"/>
      <c r="N61" s="65">
        <f t="shared" si="7"/>
        <v>10</v>
      </c>
      <c r="O61" s="65">
        <f t="shared" si="33"/>
        <v>3.6651914291881069E-3</v>
      </c>
      <c r="P61" s="65">
        <f t="shared" si="33"/>
        <v>-2.268928027593045E-3</v>
      </c>
      <c r="Q61" s="59">
        <f t="shared" si="9"/>
        <v>3.8354801117972404E-3</v>
      </c>
      <c r="R61" s="59">
        <f t="shared" si="10"/>
        <v>1.0000012259107776</v>
      </c>
      <c r="S61" s="59">
        <f t="shared" si="11"/>
        <v>8.6711377965679279</v>
      </c>
      <c r="T61" s="59">
        <f t="shared" si="12"/>
        <v>-4.9688628288343102</v>
      </c>
      <c r="U61" s="59">
        <f t="shared" si="13"/>
        <v>0.34878203841733557</v>
      </c>
      <c r="W61" s="72">
        <f t="shared" ref="W61:X61" si="60">B61-0.001</f>
        <v>29.978999999999999</v>
      </c>
      <c r="X61" s="72">
        <f t="shared" si="60"/>
        <v>175.91899999999998</v>
      </c>
    </row>
    <row r="62" spans="1:24" x14ac:dyDescent="0.4">
      <c r="A62" s="140">
        <v>580</v>
      </c>
      <c r="B62" s="140">
        <v>29.8</v>
      </c>
      <c r="C62" s="140">
        <v>176.16</v>
      </c>
      <c r="D62" s="63">
        <f t="shared" si="0"/>
        <v>550.18215288684087</v>
      </c>
      <c r="E62" s="63">
        <f t="shared" si="1"/>
        <v>-444.64215288684085</v>
      </c>
      <c r="F62" s="63">
        <f t="shared" si="50"/>
        <v>-149.1401819261223</v>
      </c>
      <c r="G62" s="63">
        <f t="shared" si="50"/>
        <v>9.1376358094748955</v>
      </c>
      <c r="H62" s="63">
        <f t="shared" si="51"/>
        <v>18005.309818073874</v>
      </c>
      <c r="I62" s="63">
        <f t="shared" si="51"/>
        <v>30998.917635809477</v>
      </c>
      <c r="J62" s="59">
        <f t="shared" si="4"/>
        <v>149.41984557997461</v>
      </c>
      <c r="K62" s="59">
        <f t="shared" si="5"/>
        <v>176.49394065092093</v>
      </c>
      <c r="L62" s="59">
        <f t="shared" si="6"/>
        <v>108.37444853010093</v>
      </c>
      <c r="M62" s="60"/>
      <c r="N62" s="65">
        <f t="shared" si="7"/>
        <v>10</v>
      </c>
      <c r="O62" s="65">
        <f t="shared" si="33"/>
        <v>-3.1415926535897881E-3</v>
      </c>
      <c r="P62" s="65">
        <f t="shared" si="33"/>
        <v>4.1887902047865492E-3</v>
      </c>
      <c r="Q62" s="59">
        <f t="shared" si="9"/>
        <v>3.7718581565977516E-3</v>
      </c>
      <c r="R62" s="59">
        <f t="shared" si="10"/>
        <v>1.0000011855778494</v>
      </c>
      <c r="S62" s="59">
        <f t="shared" si="11"/>
        <v>8.6698369653231673</v>
      </c>
      <c r="T62" s="59">
        <f t="shared" si="12"/>
        <v>-4.9714534381371438</v>
      </c>
      <c r="U62" s="59">
        <f t="shared" si="13"/>
        <v>0.34417894995229698</v>
      </c>
      <c r="W62" s="72">
        <f t="shared" ref="W62:X62" si="61">B62+0.001</f>
        <v>29.801000000000002</v>
      </c>
      <c r="X62" s="72">
        <f t="shared" si="61"/>
        <v>176.161</v>
      </c>
    </row>
    <row r="63" spans="1:24" x14ac:dyDescent="0.4">
      <c r="A63" s="140">
        <v>590</v>
      </c>
      <c r="B63" s="140">
        <v>29.99</v>
      </c>
      <c r="C63" s="140">
        <v>176.35</v>
      </c>
      <c r="D63" s="63">
        <f t="shared" si="0"/>
        <v>558.85155335705224</v>
      </c>
      <c r="E63" s="63">
        <f t="shared" si="1"/>
        <v>-453.31155335705222</v>
      </c>
      <c r="F63" s="63">
        <f t="shared" si="50"/>
        <v>-154.11365341072104</v>
      </c>
      <c r="G63" s="63">
        <f t="shared" si="50"/>
        <v>9.4631545888140138</v>
      </c>
      <c r="H63" s="63">
        <f t="shared" si="51"/>
        <v>18000.336346589276</v>
      </c>
      <c r="I63" s="63">
        <f t="shared" si="51"/>
        <v>30999.243154588818</v>
      </c>
      <c r="J63" s="59">
        <f t="shared" si="4"/>
        <v>154.40391660308245</v>
      </c>
      <c r="K63" s="59">
        <f t="shared" si="5"/>
        <v>176.48623658360776</v>
      </c>
      <c r="L63" s="59">
        <f t="shared" si="6"/>
        <v>111.97510928580903</v>
      </c>
      <c r="M63" s="60"/>
      <c r="N63" s="65">
        <f t="shared" si="7"/>
        <v>10</v>
      </c>
      <c r="O63" s="65">
        <f t="shared" si="33"/>
        <v>3.3161255787891863E-3</v>
      </c>
      <c r="P63" s="65">
        <f t="shared" si="33"/>
        <v>3.3161255787891863E-3</v>
      </c>
      <c r="Q63" s="59">
        <f t="shared" si="9"/>
        <v>3.7051855422223223E-3</v>
      </c>
      <c r="R63" s="59">
        <f t="shared" si="10"/>
        <v>1.0000011440348957</v>
      </c>
      <c r="S63" s="59">
        <f t="shared" si="11"/>
        <v>8.669400470211329</v>
      </c>
      <c r="T63" s="59">
        <f t="shared" si="12"/>
        <v>-4.9734714845987584</v>
      </c>
      <c r="U63" s="59">
        <f t="shared" si="13"/>
        <v>0.32551877933911866</v>
      </c>
      <c r="W63" s="72">
        <f t="shared" ref="W63:X63" si="62">B63-0.001</f>
        <v>29.988999999999997</v>
      </c>
      <c r="X63" s="72">
        <f t="shared" si="62"/>
        <v>176.34899999999999</v>
      </c>
    </row>
    <row r="64" spans="1:24" x14ac:dyDescent="0.4">
      <c r="A64" s="140">
        <v>600</v>
      </c>
      <c r="B64" s="140">
        <v>30.21</v>
      </c>
      <c r="C64" s="140">
        <v>176.74</v>
      </c>
      <c r="D64" s="63">
        <f t="shared" si="0"/>
        <v>567.50307064938568</v>
      </c>
      <c r="E64" s="63">
        <f t="shared" si="1"/>
        <v>-461.96307064938566</v>
      </c>
      <c r="F64" s="63">
        <f t="shared" si="50"/>
        <v>-159.11962171396758</v>
      </c>
      <c r="G64" s="63">
        <f t="shared" si="50"/>
        <v>9.7653298969047668</v>
      </c>
      <c r="H64" s="63">
        <f t="shared" si="51"/>
        <v>17995.330378286031</v>
      </c>
      <c r="I64" s="63">
        <f t="shared" si="51"/>
        <v>30999.545329896908</v>
      </c>
      <c r="J64" s="59">
        <f t="shared" si="4"/>
        <v>159.4189941079529</v>
      </c>
      <c r="K64" s="59">
        <f t="shared" si="5"/>
        <v>176.48810550821563</v>
      </c>
      <c r="L64" s="59">
        <f t="shared" si="6"/>
        <v>115.61566894294681</v>
      </c>
      <c r="M64" s="60"/>
      <c r="N64" s="65">
        <f t="shared" si="7"/>
        <v>10</v>
      </c>
      <c r="O64" s="65">
        <f t="shared" si="33"/>
        <v>3.8397243543875671E-3</v>
      </c>
      <c r="P64" s="65">
        <f t="shared" si="33"/>
        <v>6.8067840827781435E-3</v>
      </c>
      <c r="Q64" s="59">
        <f t="shared" si="9"/>
        <v>5.1377511009600418E-3</v>
      </c>
      <c r="R64" s="59">
        <f t="shared" si="10"/>
        <v>1.0000021997130044</v>
      </c>
      <c r="S64" s="59">
        <f t="shared" si="11"/>
        <v>8.6515172923334713</v>
      </c>
      <c r="T64" s="59">
        <f t="shared" si="12"/>
        <v>-5.0059683032465285</v>
      </c>
      <c r="U64" s="59">
        <f t="shared" si="13"/>
        <v>0.30217530809075227</v>
      </c>
      <c r="W64" s="72">
        <f t="shared" ref="W64:X64" si="63">B64+0.001</f>
        <v>30.211000000000002</v>
      </c>
      <c r="X64" s="72">
        <f t="shared" si="63"/>
        <v>176.74100000000001</v>
      </c>
    </row>
    <row r="65" spans="1:24" x14ac:dyDescent="0.4">
      <c r="A65" s="140">
        <v>610</v>
      </c>
      <c r="B65" s="140">
        <v>30.5</v>
      </c>
      <c r="C65" s="140">
        <v>176.83</v>
      </c>
      <c r="D65" s="63">
        <f t="shared" si="0"/>
        <v>576.13217030288047</v>
      </c>
      <c r="E65" s="63">
        <f t="shared" si="1"/>
        <v>-470.59217030288045</v>
      </c>
      <c r="F65" s="63">
        <f t="shared" si="50"/>
        <v>-164.16522419285866</v>
      </c>
      <c r="G65" s="63">
        <f t="shared" si="50"/>
        <v>10.048730775844462</v>
      </c>
      <c r="H65" s="63">
        <f t="shared" si="51"/>
        <v>17990.28477580714</v>
      </c>
      <c r="I65" s="63">
        <f t="shared" si="51"/>
        <v>30999.828730775847</v>
      </c>
      <c r="J65" s="59">
        <f t="shared" si="4"/>
        <v>164.47248348735101</v>
      </c>
      <c r="K65" s="59">
        <f t="shared" si="5"/>
        <v>176.49723377493376</v>
      </c>
      <c r="L65" s="59">
        <f t="shared" si="6"/>
        <v>119.29865811053196</v>
      </c>
      <c r="M65" s="60"/>
      <c r="N65" s="65">
        <f t="shared" si="7"/>
        <v>10</v>
      </c>
      <c r="O65" s="65">
        <f t="shared" ref="O65:P109" si="64">RADIANS(B65-B64)</f>
        <v>5.0614548307835409E-3</v>
      </c>
      <c r="P65" s="65">
        <f t="shared" si="64"/>
        <v>1.5707963267949561E-3</v>
      </c>
      <c r="Q65" s="59">
        <f t="shared" si="9"/>
        <v>5.1233239922894303E-3</v>
      </c>
      <c r="R65" s="59">
        <f t="shared" si="10"/>
        <v>1.0000021873764691</v>
      </c>
      <c r="S65" s="59">
        <f t="shared" si="11"/>
        <v>8.6290996534947411</v>
      </c>
      <c r="T65" s="59">
        <f t="shared" si="12"/>
        <v>-5.0456024788910803</v>
      </c>
      <c r="U65" s="59">
        <f t="shared" si="13"/>
        <v>0.28340087893969473</v>
      </c>
      <c r="W65" s="72">
        <f t="shared" ref="W65:X65" si="65">B65-0.001</f>
        <v>30.498999999999999</v>
      </c>
      <c r="X65" s="72">
        <f t="shared" si="65"/>
        <v>176.82900000000001</v>
      </c>
    </row>
    <row r="66" spans="1:24" x14ac:dyDescent="0.4">
      <c r="A66" s="140">
        <v>620</v>
      </c>
      <c r="B66" s="140">
        <v>30.73</v>
      </c>
      <c r="C66" s="140">
        <v>176.88</v>
      </c>
      <c r="D66" s="63">
        <f t="shared" si="0"/>
        <v>584.73825197393649</v>
      </c>
      <c r="E66" s="63">
        <f t="shared" si="1"/>
        <v>-479.19825197393646</v>
      </c>
      <c r="F66" s="63">
        <f t="shared" si="50"/>
        <v>-169.25021806956875</v>
      </c>
      <c r="G66" s="63">
        <f t="shared" si="50"/>
        <v>10.328122281825038</v>
      </c>
      <c r="H66" s="63">
        <f t="shared" si="51"/>
        <v>17985.199781930431</v>
      </c>
      <c r="I66" s="63">
        <f t="shared" si="51"/>
        <v>31000.108122281828</v>
      </c>
      <c r="J66" s="59">
        <f t="shared" si="4"/>
        <v>169.56505072232574</v>
      </c>
      <c r="K66" s="59">
        <f t="shared" si="5"/>
        <v>176.5079812905193</v>
      </c>
      <c r="L66" s="59">
        <f t="shared" si="6"/>
        <v>123.0144000147838</v>
      </c>
      <c r="M66" s="60"/>
      <c r="N66" s="65">
        <f t="shared" si="7"/>
        <v>10</v>
      </c>
      <c r="O66" s="65">
        <f t="shared" si="64"/>
        <v>4.0142572795869658E-3</v>
      </c>
      <c r="P66" s="65">
        <f t="shared" si="64"/>
        <v>8.7266462599686718E-4</v>
      </c>
      <c r="Q66" s="59">
        <f t="shared" si="9"/>
        <v>4.0387828945114279E-3</v>
      </c>
      <c r="R66" s="59">
        <f t="shared" si="10"/>
        <v>1.0000013593161565</v>
      </c>
      <c r="S66" s="59">
        <f t="shared" si="11"/>
        <v>8.6060816710560388</v>
      </c>
      <c r="T66" s="59">
        <f t="shared" si="12"/>
        <v>-5.0849938767100999</v>
      </c>
      <c r="U66" s="59">
        <f t="shared" si="13"/>
        <v>0.2793915059805771</v>
      </c>
      <c r="W66" s="72">
        <f t="shared" ref="W66:X66" si="66">B66+0.001</f>
        <v>30.731000000000002</v>
      </c>
      <c r="X66" s="72">
        <f t="shared" si="66"/>
        <v>176.881</v>
      </c>
    </row>
    <row r="67" spans="1:24" x14ac:dyDescent="0.4">
      <c r="A67" s="140">
        <v>630</v>
      </c>
      <c r="B67" s="140">
        <v>31.05</v>
      </c>
      <c r="C67" s="140">
        <v>177.37</v>
      </c>
      <c r="D67" s="63">
        <f t="shared" si="0"/>
        <v>593.31979983095778</v>
      </c>
      <c r="E67" s="63">
        <f t="shared" si="1"/>
        <v>-487.77979983095776</v>
      </c>
      <c r="F67" s="63">
        <f t="shared" si="50"/>
        <v>-174.37763087527182</v>
      </c>
      <c r="G67" s="63">
        <f t="shared" si="50"/>
        <v>10.585520260220896</v>
      </c>
      <c r="H67" s="63">
        <f t="shared" si="51"/>
        <v>17980.072369124726</v>
      </c>
      <c r="I67" s="63">
        <f t="shared" si="51"/>
        <v>31000.365520260224</v>
      </c>
      <c r="J67" s="59">
        <f t="shared" si="4"/>
        <v>174.69863018596368</v>
      </c>
      <c r="K67" s="59">
        <f t="shared" si="5"/>
        <v>176.52614687789608</v>
      </c>
      <c r="L67" s="59">
        <f t="shared" si="6"/>
        <v>126.77677387089851</v>
      </c>
      <c r="M67" s="60"/>
      <c r="N67" s="65">
        <f t="shared" si="7"/>
        <v>10</v>
      </c>
      <c r="O67" s="65">
        <f t="shared" si="64"/>
        <v>5.5850536063818592E-3</v>
      </c>
      <c r="P67" s="65">
        <f t="shared" si="64"/>
        <v>8.5521133347723731E-3</v>
      </c>
      <c r="Q67" s="59">
        <f t="shared" si="9"/>
        <v>7.1041874113229042E-3</v>
      </c>
      <c r="R67" s="59">
        <f t="shared" si="10"/>
        <v>1.0000042058111245</v>
      </c>
      <c r="S67" s="59">
        <f t="shared" si="11"/>
        <v>8.581547857021345</v>
      </c>
      <c r="T67" s="59">
        <f t="shared" si="12"/>
        <v>-5.127412805703071</v>
      </c>
      <c r="U67" s="59">
        <f t="shared" si="13"/>
        <v>0.25739797839585832</v>
      </c>
      <c r="W67" s="72">
        <f t="shared" ref="W67:X67" si="67">B67-0.001</f>
        <v>31.048999999999999</v>
      </c>
      <c r="X67" s="72">
        <f t="shared" si="67"/>
        <v>177.369</v>
      </c>
    </row>
    <row r="68" spans="1:24" x14ac:dyDescent="0.4">
      <c r="A68" s="140">
        <v>640</v>
      </c>
      <c r="B68" s="140">
        <v>31.35</v>
      </c>
      <c r="C68" s="140">
        <v>177.53</v>
      </c>
      <c r="D68" s="63">
        <f t="shared" si="0"/>
        <v>601.87343415323892</v>
      </c>
      <c r="E68" s="63">
        <f t="shared" si="1"/>
        <v>-496.3334341532389</v>
      </c>
      <c r="F68" s="63">
        <f t="shared" si="50"/>
        <v>-179.55276267899265</v>
      </c>
      <c r="G68" s="63">
        <f t="shared" si="50"/>
        <v>10.815965033422069</v>
      </c>
      <c r="H68" s="63">
        <f t="shared" si="51"/>
        <v>17974.897237321005</v>
      </c>
      <c r="I68" s="63">
        <f t="shared" si="51"/>
        <v>31000.595965033426</v>
      </c>
      <c r="J68" s="59">
        <f t="shared" si="4"/>
        <v>179.87823571867406</v>
      </c>
      <c r="K68" s="59">
        <f t="shared" si="5"/>
        <v>176.55276145646818</v>
      </c>
      <c r="L68" s="59">
        <f t="shared" si="6"/>
        <v>130.5930277866164</v>
      </c>
      <c r="M68" s="60"/>
      <c r="N68" s="65">
        <f t="shared" si="7"/>
        <v>10</v>
      </c>
      <c r="O68" s="65">
        <f t="shared" si="64"/>
        <v>5.2359877559830011E-3</v>
      </c>
      <c r="P68" s="65">
        <f t="shared" si="64"/>
        <v>2.7925268031908676E-3</v>
      </c>
      <c r="Q68" s="59">
        <f t="shared" si="9"/>
        <v>5.4321438608522232E-3</v>
      </c>
      <c r="R68" s="59">
        <f t="shared" si="10"/>
        <v>1.0000024590228331</v>
      </c>
      <c r="S68" s="59">
        <f t="shared" si="11"/>
        <v>8.5536343222811251</v>
      </c>
      <c r="T68" s="59">
        <f t="shared" si="12"/>
        <v>-5.1751318037208192</v>
      </c>
      <c r="U68" s="59">
        <f t="shared" si="13"/>
        <v>0.23044477320117243</v>
      </c>
      <c r="W68" s="72">
        <f t="shared" ref="W68:X68" si="68">B68+0.001</f>
        <v>31.351000000000003</v>
      </c>
      <c r="X68" s="72">
        <f t="shared" si="68"/>
        <v>177.53100000000001</v>
      </c>
    </row>
    <row r="69" spans="1:24" x14ac:dyDescent="0.4">
      <c r="A69" s="140">
        <v>650</v>
      </c>
      <c r="B69" s="140">
        <v>31.5</v>
      </c>
      <c r="C69" s="140">
        <v>177.76</v>
      </c>
      <c r="D69" s="63">
        <f t="shared" ref="D69:D109" si="69">S69+D68</f>
        <v>610.4066686582172</v>
      </c>
      <c r="E69" s="63">
        <f t="shared" ref="E69:E109" si="70">$D$1-D69</f>
        <v>-504.86666865821718</v>
      </c>
      <c r="F69" s="63">
        <f t="shared" ref="F69:G84" si="71">T69+F68</f>
        <v>-184.76217012607293</v>
      </c>
      <c r="G69" s="63">
        <f t="shared" si="71"/>
        <v>11.030182945323142</v>
      </c>
      <c r="H69" s="63">
        <f t="shared" ref="H69:I84" si="72">H68+T69</f>
        <v>17969.687829873925</v>
      </c>
      <c r="I69" s="63">
        <f t="shared" si="72"/>
        <v>31000.810182945326</v>
      </c>
      <c r="J69" s="59">
        <f t="shared" ref="J69:J109" si="73">SQRT(F69^2+G69^2)</f>
        <v>185.09112470754295</v>
      </c>
      <c r="K69" s="59">
        <f t="shared" ref="K69:K109" si="74">IF(J69=0,0,IF(F69&lt;0,ATAN(G69/F69)*180/PI()+180,ATAN(G69/F69)*180/PI()))</f>
        <v>176.5835336719737</v>
      </c>
      <c r="L69" s="59">
        <f t="shared" ref="L69:L109" si="75">COS((K69-$B$1)*PI()/180)*J69</f>
        <v>134.44596879385193</v>
      </c>
      <c r="M69" s="60"/>
      <c r="N69" s="65">
        <f t="shared" ref="N69:N109" si="76">A69-A68</f>
        <v>10</v>
      </c>
      <c r="O69" s="65">
        <f t="shared" si="64"/>
        <v>2.6179938779914693E-3</v>
      </c>
      <c r="P69" s="65">
        <f t="shared" si="64"/>
        <v>4.0142572795867793E-3</v>
      </c>
      <c r="Q69" s="59">
        <f t="shared" ref="Q69:Q109" si="77">ACOS(COS(O69)-SIN(RADIANS(B68))*SIN(RADIANS(B69))*(1-COS(P69)))</f>
        <v>3.3517686501638444E-3</v>
      </c>
      <c r="R69" s="59">
        <f t="shared" ref="R69:R109" si="78">2/Q69*TAN(Q69/2)</f>
        <v>1.000000936197142</v>
      </c>
      <c r="S69" s="59">
        <f t="shared" ref="S69:S109" si="79">(N69/2)*(COS(RADIANS(B68))+COS(RADIANS(B69)))*R69</f>
        <v>8.5332345049782337</v>
      </c>
      <c r="T69" s="59">
        <f t="shared" ref="T69:T109" si="80">(N69/2)*(SIN(RADIANS(B68))*COS(RADIANS(C68))+SIN(RADIANS(B69))*COS(RADIANS(C69)))*R69</f>
        <v>-5.2094074470802934</v>
      </c>
      <c r="U69" s="59">
        <f t="shared" ref="U69:U109" si="81">(N69/2)*(SIN(RADIANS(B68))*SIN(RADIANS(C68))+SIN(RADIANS(B69))*SIN(RADIANS(C69)))*R69</f>
        <v>0.21421791190107375</v>
      </c>
      <c r="W69" s="72">
        <f t="shared" ref="W69:X69" si="82">B69-0.001</f>
        <v>31.498999999999999</v>
      </c>
      <c r="X69" s="72">
        <f t="shared" si="82"/>
        <v>177.75899999999999</v>
      </c>
    </row>
    <row r="70" spans="1:24" x14ac:dyDescent="0.4">
      <c r="A70" s="140">
        <v>660</v>
      </c>
      <c r="B70" s="140">
        <v>31.55</v>
      </c>
      <c r="C70" s="140">
        <v>177.95</v>
      </c>
      <c r="D70" s="63">
        <f t="shared" si="69"/>
        <v>618.93079152521761</v>
      </c>
      <c r="E70" s="63">
        <f t="shared" si="70"/>
        <v>-513.39079152521765</v>
      </c>
      <c r="F70" s="63">
        <f t="shared" si="71"/>
        <v>-189.98720608775898</v>
      </c>
      <c r="G70" s="63">
        <f t="shared" si="71"/>
        <v>11.225879515730274</v>
      </c>
      <c r="H70" s="63">
        <f t="shared" si="72"/>
        <v>17964.46279391224</v>
      </c>
      <c r="I70" s="63">
        <f t="shared" si="72"/>
        <v>31001.005879515735</v>
      </c>
      <c r="J70" s="59">
        <f t="shared" si="73"/>
        <v>190.31857199951426</v>
      </c>
      <c r="K70" s="59">
        <f t="shared" si="74"/>
        <v>176.61846417429325</v>
      </c>
      <c r="L70" s="59">
        <f t="shared" si="75"/>
        <v>138.32278722668252</v>
      </c>
      <c r="M70" s="60"/>
      <c r="N70" s="65">
        <f t="shared" si="76"/>
        <v>10</v>
      </c>
      <c r="O70" s="65">
        <f t="shared" si="64"/>
        <v>8.7266462599717716E-4</v>
      </c>
      <c r="P70" s="65">
        <f t="shared" si="64"/>
        <v>3.3161255787891863E-3</v>
      </c>
      <c r="Q70" s="59">
        <f t="shared" si="77"/>
        <v>1.9411244976879072E-3</v>
      </c>
      <c r="R70" s="59">
        <f t="shared" si="78"/>
        <v>1.0000003139971445</v>
      </c>
      <c r="S70" s="59">
        <f t="shared" si="79"/>
        <v>8.5241228670004361</v>
      </c>
      <c r="T70" s="59">
        <f t="shared" si="80"/>
        <v>-5.2250359616860456</v>
      </c>
      <c r="U70" s="59">
        <f t="shared" si="81"/>
        <v>0.19569657040713104</v>
      </c>
      <c r="W70" s="72">
        <f t="shared" ref="W70:X70" si="83">B70+0.001</f>
        <v>31.551000000000002</v>
      </c>
      <c r="X70" s="72">
        <f t="shared" si="83"/>
        <v>177.95099999999999</v>
      </c>
    </row>
    <row r="71" spans="1:24" x14ac:dyDescent="0.4">
      <c r="A71" s="140">
        <v>670</v>
      </c>
      <c r="B71" s="140">
        <v>31.41</v>
      </c>
      <c r="C71" s="140">
        <v>178.16</v>
      </c>
      <c r="D71" s="63">
        <f t="shared" si="69"/>
        <v>627.45901699516639</v>
      </c>
      <c r="E71" s="63">
        <f t="shared" si="70"/>
        <v>-521.91901699516643</v>
      </c>
      <c r="F71" s="63">
        <f t="shared" si="71"/>
        <v>-195.2061974558377</v>
      </c>
      <c r="G71" s="63">
        <f t="shared" si="71"/>
        <v>11.403134000641195</v>
      </c>
      <c r="H71" s="63">
        <f t="shared" si="72"/>
        <v>17959.243802544162</v>
      </c>
      <c r="I71" s="63">
        <f t="shared" si="72"/>
        <v>31001.183134000647</v>
      </c>
      <c r="J71" s="59">
        <f t="shared" si="73"/>
        <v>195.53897562942299</v>
      </c>
      <c r="K71" s="59">
        <f t="shared" si="74"/>
        <v>176.65681822551448</v>
      </c>
      <c r="L71" s="59">
        <f t="shared" si="75"/>
        <v>142.20682957622304</v>
      </c>
      <c r="M71" s="60"/>
      <c r="N71" s="65">
        <f t="shared" si="76"/>
        <v>10</v>
      </c>
      <c r="O71" s="65">
        <f t="shared" si="64"/>
        <v>-2.4434609527920711E-3</v>
      </c>
      <c r="P71" s="65">
        <f t="shared" si="64"/>
        <v>3.6651914291882309E-3</v>
      </c>
      <c r="Q71" s="59">
        <f t="shared" si="77"/>
        <v>3.1038281153645819E-3</v>
      </c>
      <c r="R71" s="59">
        <f t="shared" si="78"/>
        <v>1.0000008028131875</v>
      </c>
      <c r="S71" s="59">
        <f t="shared" si="79"/>
        <v>8.5282254699487776</v>
      </c>
      <c r="T71" s="59">
        <f t="shared" si="80"/>
        <v>-5.2189913680787274</v>
      </c>
      <c r="U71" s="59">
        <f t="shared" si="81"/>
        <v>0.17725448491092238</v>
      </c>
      <c r="W71" s="72">
        <f t="shared" ref="W71:X71" si="84">B71-0.001</f>
        <v>31.408999999999999</v>
      </c>
      <c r="X71" s="72">
        <f t="shared" si="84"/>
        <v>178.15899999999999</v>
      </c>
    </row>
    <row r="72" spans="1:24" x14ac:dyDescent="0.4">
      <c r="A72" s="140">
        <v>680</v>
      </c>
      <c r="B72" s="140">
        <v>31.36</v>
      </c>
      <c r="C72" s="140">
        <v>178.34</v>
      </c>
      <c r="D72" s="63">
        <f t="shared" si="69"/>
        <v>635.99589030884169</v>
      </c>
      <c r="E72" s="63">
        <f t="shared" si="70"/>
        <v>-530.45589030884173</v>
      </c>
      <c r="F72" s="63">
        <f t="shared" si="71"/>
        <v>-200.41162440597537</v>
      </c>
      <c r="G72" s="63">
        <f t="shared" si="71"/>
        <v>11.562180031925806</v>
      </c>
      <c r="H72" s="63">
        <f t="shared" si="72"/>
        <v>17954.038375594024</v>
      </c>
      <c r="I72" s="63">
        <f t="shared" si="72"/>
        <v>31001.34218003193</v>
      </c>
      <c r="J72" s="59">
        <f t="shared" si="73"/>
        <v>200.74487092858041</v>
      </c>
      <c r="K72" s="59">
        <f t="shared" si="74"/>
        <v>176.69814260838135</v>
      </c>
      <c r="L72" s="59">
        <f t="shared" si="75"/>
        <v>146.09218514715818</v>
      </c>
      <c r="M72" s="60"/>
      <c r="N72" s="65">
        <f t="shared" si="76"/>
        <v>10</v>
      </c>
      <c r="O72" s="65">
        <f t="shared" si="64"/>
        <v>-8.7266462599717716E-4</v>
      </c>
      <c r="P72" s="65">
        <f t="shared" si="64"/>
        <v>3.1415926535899121E-3</v>
      </c>
      <c r="Q72" s="59">
        <f t="shared" si="77"/>
        <v>1.8542807055970112E-3</v>
      </c>
      <c r="R72" s="59">
        <f t="shared" si="78"/>
        <v>1.000000286529843</v>
      </c>
      <c r="S72" s="59">
        <f t="shared" si="79"/>
        <v>8.5368733136753185</v>
      </c>
      <c r="T72" s="59">
        <f t="shared" si="80"/>
        <v>-5.2054269501376735</v>
      </c>
      <c r="U72" s="59">
        <f t="shared" si="81"/>
        <v>0.15904603128461114</v>
      </c>
      <c r="W72" s="72">
        <f t="shared" ref="W72:X72" si="85">B72+0.001</f>
        <v>31.361000000000001</v>
      </c>
      <c r="X72" s="72">
        <f t="shared" si="85"/>
        <v>178.34100000000001</v>
      </c>
    </row>
    <row r="73" spans="1:24" x14ac:dyDescent="0.4">
      <c r="A73" s="140">
        <v>690</v>
      </c>
      <c r="B73" s="140">
        <v>31.27</v>
      </c>
      <c r="C73" s="140">
        <v>178.27</v>
      </c>
      <c r="D73" s="63">
        <f t="shared" si="69"/>
        <v>644.53911762825385</v>
      </c>
      <c r="E73" s="63">
        <f t="shared" si="70"/>
        <v>-538.99911762825388</v>
      </c>
      <c r="F73" s="63">
        <f t="shared" si="71"/>
        <v>-205.60677694746056</v>
      </c>
      <c r="G73" s="63">
        <f t="shared" si="71"/>
        <v>11.715910698440918</v>
      </c>
      <c r="H73" s="63">
        <f t="shared" si="72"/>
        <v>17948.84322305254</v>
      </c>
      <c r="I73" s="63">
        <f t="shared" si="72"/>
        <v>31001.495910698446</v>
      </c>
      <c r="J73" s="59">
        <f t="shared" si="73"/>
        <v>205.94030516199749</v>
      </c>
      <c r="K73" s="59">
        <f t="shared" si="74"/>
        <v>176.7386915627464</v>
      </c>
      <c r="L73" s="59">
        <f t="shared" si="75"/>
        <v>149.97308671505357</v>
      </c>
      <c r="M73" s="60"/>
      <c r="N73" s="65">
        <f t="shared" si="76"/>
        <v>10</v>
      </c>
      <c r="O73" s="65">
        <f t="shared" si="64"/>
        <v>-1.5707963267948941E-3</v>
      </c>
      <c r="P73" s="65">
        <f t="shared" si="64"/>
        <v>-1.2217304763959117E-3</v>
      </c>
      <c r="Q73" s="59">
        <f t="shared" si="77"/>
        <v>1.6942865845066546E-3</v>
      </c>
      <c r="R73" s="59">
        <f t="shared" si="78"/>
        <v>1.0000002392173211</v>
      </c>
      <c r="S73" s="59">
        <f t="shared" si="79"/>
        <v>8.5432273194121429</v>
      </c>
      <c r="T73" s="59">
        <f t="shared" si="80"/>
        <v>-5.1951525414851716</v>
      </c>
      <c r="U73" s="59">
        <f t="shared" si="81"/>
        <v>0.15373066651511313</v>
      </c>
      <c r="W73" s="72">
        <f t="shared" ref="W73:X73" si="86">B73-0.001</f>
        <v>31.268999999999998</v>
      </c>
      <c r="X73" s="72">
        <f t="shared" si="86"/>
        <v>178.26900000000001</v>
      </c>
    </row>
    <row r="74" spans="1:24" x14ac:dyDescent="0.4">
      <c r="A74" s="140">
        <v>700</v>
      </c>
      <c r="B74" s="140">
        <v>31.19</v>
      </c>
      <c r="C74" s="140">
        <v>178.11</v>
      </c>
      <c r="D74" s="63">
        <f t="shared" si="69"/>
        <v>653.09004747354845</v>
      </c>
      <c r="E74" s="63">
        <f t="shared" si="70"/>
        <v>-547.55004747354849</v>
      </c>
      <c r="F74" s="63">
        <f t="shared" si="71"/>
        <v>-210.78893384082164</v>
      </c>
      <c r="G74" s="63">
        <f t="shared" si="71"/>
        <v>11.879663555478984</v>
      </c>
      <c r="H74" s="63">
        <f t="shared" si="72"/>
        <v>17943.661066159177</v>
      </c>
      <c r="I74" s="63">
        <f t="shared" si="72"/>
        <v>31001.659663555485</v>
      </c>
      <c r="J74" s="59">
        <f t="shared" si="73"/>
        <v>211.12342607096366</v>
      </c>
      <c r="K74" s="59">
        <f t="shared" si="74"/>
        <v>176.77433107177498</v>
      </c>
      <c r="L74" s="59">
        <f t="shared" si="75"/>
        <v>153.8375908990287</v>
      </c>
      <c r="M74" s="60"/>
      <c r="N74" s="65">
        <f t="shared" si="76"/>
        <v>10</v>
      </c>
      <c r="O74" s="65">
        <f t="shared" si="64"/>
        <v>-1.3962634015954338E-3</v>
      </c>
      <c r="P74" s="65">
        <f t="shared" si="64"/>
        <v>-2.7925268031908676E-3</v>
      </c>
      <c r="Q74" s="59">
        <f t="shared" si="77"/>
        <v>2.0114250846738901E-3</v>
      </c>
      <c r="R74" s="59">
        <f t="shared" si="78"/>
        <v>1.0000003371527089</v>
      </c>
      <c r="S74" s="59">
        <f t="shared" si="79"/>
        <v>8.5509298452945597</v>
      </c>
      <c r="T74" s="59">
        <f t="shared" si="80"/>
        <v>-5.1821568933610926</v>
      </c>
      <c r="U74" s="59">
        <f t="shared" si="81"/>
        <v>0.16375285703806527</v>
      </c>
      <c r="W74" s="72">
        <f t="shared" ref="W74:X74" si="87">B74+0.001</f>
        <v>31.191000000000003</v>
      </c>
      <c r="X74" s="72">
        <f t="shared" si="87"/>
        <v>178.11100000000002</v>
      </c>
    </row>
    <row r="75" spans="1:24" x14ac:dyDescent="0.4">
      <c r="A75" s="140">
        <v>710</v>
      </c>
      <c r="B75" s="140">
        <v>31</v>
      </c>
      <c r="C75" s="140">
        <v>178.21</v>
      </c>
      <c r="D75" s="63">
        <f t="shared" si="69"/>
        <v>661.65316570352252</v>
      </c>
      <c r="E75" s="63">
        <f t="shared" si="70"/>
        <v>-556.11316570352255</v>
      </c>
      <c r="F75" s="63">
        <f t="shared" si="71"/>
        <v>-215.95085257400669</v>
      </c>
      <c r="G75" s="63">
        <f t="shared" si="71"/>
        <v>12.045503121424453</v>
      </c>
      <c r="H75" s="63">
        <f t="shared" si="72"/>
        <v>17938.499147425991</v>
      </c>
      <c r="I75" s="63">
        <f t="shared" si="72"/>
        <v>31001.825503121432</v>
      </c>
      <c r="J75" s="59">
        <f t="shared" si="73"/>
        <v>216.28653419223448</v>
      </c>
      <c r="K75" s="59">
        <f t="shared" si="74"/>
        <v>176.80741216025623</v>
      </c>
      <c r="L75" s="59">
        <f t="shared" si="75"/>
        <v>157.68525044223128</v>
      </c>
      <c r="M75" s="60"/>
      <c r="N75" s="65">
        <f t="shared" si="76"/>
        <v>10</v>
      </c>
      <c r="O75" s="65">
        <f t="shared" si="64"/>
        <v>-3.3161255787892484E-3</v>
      </c>
      <c r="P75" s="65">
        <f t="shared" si="64"/>
        <v>1.7453292519942303E-3</v>
      </c>
      <c r="Q75" s="59">
        <f t="shared" si="77"/>
        <v>3.436449665793484E-3</v>
      </c>
      <c r="R75" s="59">
        <f t="shared" si="78"/>
        <v>1.000000984100021</v>
      </c>
      <c r="S75" s="59">
        <f t="shared" si="79"/>
        <v>8.5631182299740143</v>
      </c>
      <c r="T75" s="59">
        <f t="shared" si="80"/>
        <v>-5.1619187331850345</v>
      </c>
      <c r="U75" s="59">
        <f t="shared" si="81"/>
        <v>0.16583956594546789</v>
      </c>
      <c r="W75" s="72">
        <f t="shared" ref="W75:X75" si="88">B75-0.001</f>
        <v>30.998999999999999</v>
      </c>
      <c r="X75" s="72">
        <f t="shared" si="88"/>
        <v>178.209</v>
      </c>
    </row>
    <row r="76" spans="1:24" x14ac:dyDescent="0.4">
      <c r="A76" s="140">
        <v>720</v>
      </c>
      <c r="B76" s="140">
        <v>30.85</v>
      </c>
      <c r="C76" s="140">
        <v>178.29</v>
      </c>
      <c r="D76" s="63">
        <f t="shared" si="69"/>
        <v>670.23157111585761</v>
      </c>
      <c r="E76" s="63">
        <f t="shared" si="70"/>
        <v>-564.69157111585764</v>
      </c>
      <c r="F76" s="63">
        <f t="shared" si="71"/>
        <v>-221.08760893284986</v>
      </c>
      <c r="G76" s="63">
        <f t="shared" si="71"/>
        <v>12.202453065635792</v>
      </c>
      <c r="H76" s="63">
        <f t="shared" si="72"/>
        <v>17933.362391067149</v>
      </c>
      <c r="I76" s="63">
        <f t="shared" si="72"/>
        <v>31001.982453065644</v>
      </c>
      <c r="J76" s="59">
        <f t="shared" si="73"/>
        <v>221.42409689205871</v>
      </c>
      <c r="K76" s="59">
        <f t="shared" si="74"/>
        <v>176.84088841082061</v>
      </c>
      <c r="L76" s="59">
        <f t="shared" si="75"/>
        <v>161.51934862709919</v>
      </c>
      <c r="M76" s="60"/>
      <c r="N76" s="65">
        <f t="shared" si="76"/>
        <v>10</v>
      </c>
      <c r="O76" s="65">
        <f t="shared" si="64"/>
        <v>-2.6179938779914693E-3</v>
      </c>
      <c r="P76" s="65">
        <f t="shared" si="64"/>
        <v>1.3962634015951859E-3</v>
      </c>
      <c r="Q76" s="59">
        <f t="shared" si="77"/>
        <v>2.7145503696792694E-3</v>
      </c>
      <c r="R76" s="59">
        <f t="shared" si="78"/>
        <v>1.0000006140657616</v>
      </c>
      <c r="S76" s="59">
        <f t="shared" si="79"/>
        <v>8.5784054123351243</v>
      </c>
      <c r="T76" s="59">
        <f t="shared" si="80"/>
        <v>-5.1367563588431624</v>
      </c>
      <c r="U76" s="59">
        <f t="shared" si="81"/>
        <v>0.15694994421133857</v>
      </c>
      <c r="W76" s="72">
        <f t="shared" ref="W76:X76" si="89">B76+0.001</f>
        <v>30.851000000000003</v>
      </c>
      <c r="X76" s="72">
        <f t="shared" si="89"/>
        <v>178.291</v>
      </c>
    </row>
    <row r="77" spans="1:24" x14ac:dyDescent="0.4">
      <c r="A77" s="140">
        <v>730</v>
      </c>
      <c r="B77" s="140">
        <v>31.01</v>
      </c>
      <c r="C77" s="140">
        <v>178.76</v>
      </c>
      <c r="D77" s="63">
        <f t="shared" si="69"/>
        <v>678.80954002159012</v>
      </c>
      <c r="E77" s="63">
        <f t="shared" si="70"/>
        <v>-573.26954002159016</v>
      </c>
      <c r="F77" s="63">
        <f t="shared" si="71"/>
        <v>-226.22577445584403</v>
      </c>
      <c r="G77" s="63">
        <f t="shared" si="71"/>
        <v>12.334708065011556</v>
      </c>
      <c r="H77" s="63">
        <f t="shared" si="72"/>
        <v>17928.224225544156</v>
      </c>
      <c r="I77" s="63">
        <f t="shared" si="72"/>
        <v>31002.114708065019</v>
      </c>
      <c r="J77" s="59">
        <f t="shared" si="73"/>
        <v>226.56179300843175</v>
      </c>
      <c r="K77" s="59">
        <f t="shared" si="74"/>
        <v>176.87910172874425</v>
      </c>
      <c r="L77" s="59">
        <f t="shared" si="75"/>
        <v>165.37039989889655</v>
      </c>
      <c r="M77" s="60"/>
      <c r="N77" s="65">
        <f t="shared" si="76"/>
        <v>10</v>
      </c>
      <c r="O77" s="65">
        <f t="shared" si="64"/>
        <v>2.7925268031909296E-3</v>
      </c>
      <c r="P77" s="65">
        <f t="shared" si="64"/>
        <v>8.2030474843733294E-3</v>
      </c>
      <c r="Q77" s="59">
        <f t="shared" si="77"/>
        <v>5.057184049768404E-3</v>
      </c>
      <c r="R77" s="59">
        <f t="shared" si="78"/>
        <v>1.0000021312646601</v>
      </c>
      <c r="S77" s="59">
        <f t="shared" si="79"/>
        <v>8.5779689057325701</v>
      </c>
      <c r="T77" s="59">
        <f t="shared" si="80"/>
        <v>-5.1381655229941767</v>
      </c>
      <c r="U77" s="59">
        <f t="shared" si="81"/>
        <v>0.13225499937576429</v>
      </c>
      <c r="W77" s="72">
        <f t="shared" ref="W77:X77" si="90">B77-0.001</f>
        <v>31.009</v>
      </c>
      <c r="X77" s="72">
        <f t="shared" si="90"/>
        <v>178.75899999999999</v>
      </c>
    </row>
    <row r="78" spans="1:24" x14ac:dyDescent="0.4">
      <c r="A78" s="140">
        <v>740</v>
      </c>
      <c r="B78" s="140">
        <v>31.13</v>
      </c>
      <c r="C78" s="140">
        <v>179.62</v>
      </c>
      <c r="D78" s="63">
        <f t="shared" si="69"/>
        <v>687.3749555210261</v>
      </c>
      <c r="E78" s="63">
        <f t="shared" si="70"/>
        <v>-581.83495552102613</v>
      </c>
      <c r="F78" s="63">
        <f t="shared" si="71"/>
        <v>-231.38598840662587</v>
      </c>
      <c r="G78" s="63">
        <f t="shared" si="71"/>
        <v>12.407596408615502</v>
      </c>
      <c r="H78" s="63">
        <f t="shared" si="72"/>
        <v>17923.064011593375</v>
      </c>
      <c r="I78" s="63">
        <f t="shared" si="72"/>
        <v>31002.187596408621</v>
      </c>
      <c r="J78" s="59">
        <f t="shared" si="73"/>
        <v>231.71841549507946</v>
      </c>
      <c r="K78" s="59">
        <f t="shared" si="74"/>
        <v>176.93057170485653</v>
      </c>
      <c r="L78" s="59">
        <f t="shared" si="75"/>
        <v>169.27650139703877</v>
      </c>
      <c r="M78" s="60"/>
      <c r="N78" s="65">
        <f t="shared" si="76"/>
        <v>10</v>
      </c>
      <c r="O78" s="65">
        <f t="shared" si="64"/>
        <v>2.094395102393151E-3</v>
      </c>
      <c r="P78" s="65">
        <f t="shared" si="64"/>
        <v>1.5009831567151473E-2</v>
      </c>
      <c r="Q78" s="59">
        <f t="shared" si="77"/>
        <v>8.0244229475092688E-3</v>
      </c>
      <c r="R78" s="59">
        <f t="shared" si="78"/>
        <v>1.0000053659815225</v>
      </c>
      <c r="S78" s="59">
        <f t="shared" si="79"/>
        <v>8.5654154994359626</v>
      </c>
      <c r="T78" s="59">
        <f t="shared" si="80"/>
        <v>-5.1602139507818467</v>
      </c>
      <c r="U78" s="59">
        <f t="shared" si="81"/>
        <v>7.288834360394543E-2</v>
      </c>
      <c r="W78" s="72">
        <f t="shared" ref="W78:X78" si="91">B78+0.001</f>
        <v>31.131</v>
      </c>
      <c r="X78" s="72">
        <f t="shared" si="91"/>
        <v>179.62100000000001</v>
      </c>
    </row>
    <row r="79" spans="1:24" x14ac:dyDescent="0.4">
      <c r="A79" s="140">
        <v>750</v>
      </c>
      <c r="B79" s="140">
        <v>31.35</v>
      </c>
      <c r="C79" s="140">
        <v>181.03</v>
      </c>
      <c r="D79" s="63">
        <f t="shared" si="69"/>
        <v>695.92509033220813</v>
      </c>
      <c r="E79" s="63">
        <f t="shared" si="70"/>
        <v>-590.38509033220816</v>
      </c>
      <c r="F79" s="63">
        <f t="shared" si="71"/>
        <v>-236.5718188385566</v>
      </c>
      <c r="G79" s="63">
        <f t="shared" si="71"/>
        <v>12.37797842416548</v>
      </c>
      <c r="H79" s="63">
        <f t="shared" si="72"/>
        <v>17917.878181161443</v>
      </c>
      <c r="I79" s="63">
        <f t="shared" si="72"/>
        <v>31002.157978424169</v>
      </c>
      <c r="J79" s="59">
        <f t="shared" si="73"/>
        <v>236.89541958098715</v>
      </c>
      <c r="K79" s="59">
        <f t="shared" si="74"/>
        <v>177.00488499478902</v>
      </c>
      <c r="L79" s="59">
        <f t="shared" si="75"/>
        <v>173.26811605580497</v>
      </c>
      <c r="M79" s="60"/>
      <c r="N79" s="65">
        <f t="shared" si="76"/>
        <v>10</v>
      </c>
      <c r="O79" s="65">
        <f t="shared" si="64"/>
        <v>3.8397243543875671E-3</v>
      </c>
      <c r="P79" s="65">
        <f t="shared" si="64"/>
        <v>2.4609142453119986E-2</v>
      </c>
      <c r="Q79" s="59">
        <f t="shared" si="77"/>
        <v>1.3327680829333222E-2</v>
      </c>
      <c r="R79" s="59">
        <f t="shared" si="78"/>
        <v>1.0000148025192903</v>
      </c>
      <c r="S79" s="59">
        <f t="shared" si="79"/>
        <v>8.5501348111820263</v>
      </c>
      <c r="T79" s="59">
        <f t="shared" si="80"/>
        <v>-5.1858304319307358</v>
      </c>
      <c r="U79" s="59">
        <f t="shared" si="81"/>
        <v>-2.9617984450022793E-2</v>
      </c>
      <c r="W79" s="72">
        <f t="shared" ref="W79:X79" si="92">B79-0.001</f>
        <v>31.349</v>
      </c>
      <c r="X79" s="72">
        <f t="shared" si="92"/>
        <v>181.029</v>
      </c>
    </row>
    <row r="80" spans="1:24" x14ac:dyDescent="0.4">
      <c r="A80" s="140">
        <v>760</v>
      </c>
      <c r="B80" s="140">
        <v>31.4</v>
      </c>
      <c r="C80" s="140">
        <v>182.27</v>
      </c>
      <c r="D80" s="63">
        <f t="shared" si="69"/>
        <v>704.4629608833942</v>
      </c>
      <c r="E80" s="63">
        <f t="shared" si="70"/>
        <v>-598.92296088339424</v>
      </c>
      <c r="F80" s="63">
        <f t="shared" si="71"/>
        <v>-241.7757806562434</v>
      </c>
      <c r="G80" s="63">
        <f t="shared" si="71"/>
        <v>12.228033312078725</v>
      </c>
      <c r="H80" s="63">
        <f t="shared" si="72"/>
        <v>17912.674219343757</v>
      </c>
      <c r="I80" s="63">
        <f t="shared" si="72"/>
        <v>31002.008033312082</v>
      </c>
      <c r="J80" s="59">
        <f t="shared" si="73"/>
        <v>242.0848052039145</v>
      </c>
      <c r="K80" s="59">
        <f t="shared" si="74"/>
        <v>177.10468004395386</v>
      </c>
      <c r="L80" s="59">
        <f t="shared" si="75"/>
        <v>177.35096494862967</v>
      </c>
      <c r="M80" s="60"/>
      <c r="N80" s="65">
        <f t="shared" si="76"/>
        <v>10</v>
      </c>
      <c r="O80" s="65">
        <f t="shared" si="64"/>
        <v>8.7266462599711514E-4</v>
      </c>
      <c r="P80" s="65">
        <f t="shared" si="64"/>
        <v>2.1642082724729846E-2</v>
      </c>
      <c r="Q80" s="59">
        <f t="shared" si="77"/>
        <v>1.1301252004329854E-2</v>
      </c>
      <c r="R80" s="59">
        <f t="shared" si="78"/>
        <v>1.0000106433273404</v>
      </c>
      <c r="S80" s="59">
        <f t="shared" si="79"/>
        <v>8.5378705511860353</v>
      </c>
      <c r="T80" s="59">
        <f t="shared" si="80"/>
        <v>-5.2039618176868023</v>
      </c>
      <c r="U80" s="59">
        <f t="shared" si="81"/>
        <v>-0.14994511208675393</v>
      </c>
      <c r="W80" s="72">
        <f t="shared" ref="W80:X80" si="93">B80+0.001</f>
        <v>31.401</v>
      </c>
      <c r="X80" s="72">
        <f t="shared" si="93"/>
        <v>182.27100000000002</v>
      </c>
    </row>
    <row r="81" spans="1:24" x14ac:dyDescent="0.4">
      <c r="A81" s="140">
        <v>770</v>
      </c>
      <c r="B81" s="140">
        <v>31.52</v>
      </c>
      <c r="C81" s="140">
        <v>182.92</v>
      </c>
      <c r="D81" s="63">
        <f t="shared" si="69"/>
        <v>712.9930315367543</v>
      </c>
      <c r="E81" s="63">
        <f t="shared" si="70"/>
        <v>-607.45303153675434</v>
      </c>
      <c r="F81" s="63">
        <f t="shared" si="71"/>
        <v>-246.98938859898311</v>
      </c>
      <c r="G81" s="63">
        <f t="shared" si="71"/>
        <v>11.991689949524673</v>
      </c>
      <c r="H81" s="63">
        <f t="shared" si="72"/>
        <v>17907.460611401017</v>
      </c>
      <c r="I81" s="63">
        <f t="shared" si="72"/>
        <v>31001.771689949528</v>
      </c>
      <c r="J81" s="59">
        <f t="shared" si="73"/>
        <v>247.28032414315746</v>
      </c>
      <c r="K81" s="59">
        <f t="shared" si="74"/>
        <v>177.22039022192308</v>
      </c>
      <c r="L81" s="59">
        <f t="shared" si="75"/>
        <v>181.49673892684785</v>
      </c>
      <c r="M81" s="60"/>
      <c r="N81" s="65">
        <f t="shared" si="76"/>
        <v>10</v>
      </c>
      <c r="O81" s="65">
        <f t="shared" si="64"/>
        <v>2.094395102393213E-3</v>
      </c>
      <c r="P81" s="65">
        <f t="shared" si="64"/>
        <v>1.1344640137962745E-2</v>
      </c>
      <c r="Q81" s="59">
        <f t="shared" si="77"/>
        <v>6.2802881535275468E-3</v>
      </c>
      <c r="R81" s="59">
        <f t="shared" si="78"/>
        <v>1.000003286847905</v>
      </c>
      <c r="S81" s="59">
        <f t="shared" si="79"/>
        <v>8.530070653360152</v>
      </c>
      <c r="T81" s="59">
        <f t="shared" si="80"/>
        <v>-5.2136079427397091</v>
      </c>
      <c r="U81" s="59">
        <f t="shared" si="81"/>
        <v>-0.23634336255405239</v>
      </c>
      <c r="W81" s="72">
        <f t="shared" ref="W81:X81" si="94">B81-0.001</f>
        <v>31.518999999999998</v>
      </c>
      <c r="X81" s="72">
        <f t="shared" si="94"/>
        <v>182.91899999999998</v>
      </c>
    </row>
    <row r="82" spans="1:24" x14ac:dyDescent="0.4">
      <c r="A82" s="140">
        <v>780</v>
      </c>
      <c r="B82" s="140">
        <v>31.73</v>
      </c>
      <c r="C82" s="140">
        <v>183.89</v>
      </c>
      <c r="D82" s="63">
        <f t="shared" si="69"/>
        <v>721.50806489901095</v>
      </c>
      <c r="E82" s="63">
        <f t="shared" si="70"/>
        <v>-615.96806489901098</v>
      </c>
      <c r="F82" s="63">
        <f t="shared" si="71"/>
        <v>-252.22354283710791</v>
      </c>
      <c r="G82" s="63">
        <f t="shared" si="71"/>
        <v>11.680133185584221</v>
      </c>
      <c r="H82" s="63">
        <f t="shared" si="72"/>
        <v>17902.226457162891</v>
      </c>
      <c r="I82" s="63">
        <f t="shared" si="72"/>
        <v>31001.460133185588</v>
      </c>
      <c r="J82" s="59">
        <f t="shared" si="73"/>
        <v>252.49384363293967</v>
      </c>
      <c r="K82" s="59">
        <f t="shared" si="74"/>
        <v>177.3486036941874</v>
      </c>
      <c r="L82" s="59">
        <f t="shared" si="75"/>
        <v>185.70659852296598</v>
      </c>
      <c r="M82" s="60"/>
      <c r="N82" s="65">
        <f t="shared" si="76"/>
        <v>10</v>
      </c>
      <c r="O82" s="65">
        <f t="shared" si="64"/>
        <v>3.6651914291881069E-3</v>
      </c>
      <c r="P82" s="65">
        <f t="shared" si="64"/>
        <v>1.6929693744344977E-2</v>
      </c>
      <c r="Q82" s="59">
        <f t="shared" si="77"/>
        <v>9.6039765670050681E-3</v>
      </c>
      <c r="R82" s="59">
        <f t="shared" si="78"/>
        <v>1.000007686434722</v>
      </c>
      <c r="S82" s="59">
        <f t="shared" si="79"/>
        <v>8.5150333622566539</v>
      </c>
      <c r="T82" s="59">
        <f t="shared" si="80"/>
        <v>-5.2341542381248027</v>
      </c>
      <c r="U82" s="59">
        <f t="shared" si="81"/>
        <v>-0.31155676394045212</v>
      </c>
      <c r="W82" s="72">
        <f t="shared" ref="W82:X82" si="95">B82+0.001</f>
        <v>31.731000000000002</v>
      </c>
      <c r="X82" s="72">
        <f t="shared" si="95"/>
        <v>183.89099999999999</v>
      </c>
    </row>
    <row r="83" spans="1:24" x14ac:dyDescent="0.4">
      <c r="A83" s="140">
        <v>790</v>
      </c>
      <c r="B83" s="140">
        <v>32.29</v>
      </c>
      <c r="C83" s="140">
        <v>184.79</v>
      </c>
      <c r="D83" s="63">
        <f t="shared" si="69"/>
        <v>729.98763608141519</v>
      </c>
      <c r="E83" s="63">
        <f t="shared" si="70"/>
        <v>-624.44763608141523</v>
      </c>
      <c r="F83" s="63">
        <f t="shared" si="71"/>
        <v>-257.50883793358798</v>
      </c>
      <c r="G83" s="63">
        <f t="shared" si="71"/>
        <v>11.278692566430863</v>
      </c>
      <c r="H83" s="63">
        <f t="shared" si="72"/>
        <v>17896.94116206641</v>
      </c>
      <c r="I83" s="63">
        <f t="shared" si="72"/>
        <v>31001.058692566436</v>
      </c>
      <c r="J83" s="59">
        <f t="shared" si="73"/>
        <v>257.75571869488164</v>
      </c>
      <c r="K83" s="59">
        <f t="shared" si="74"/>
        <v>177.49209102415881</v>
      </c>
      <c r="L83" s="59">
        <f t="shared" si="75"/>
        <v>190.01341051788515</v>
      </c>
      <c r="M83" s="60"/>
      <c r="N83" s="65">
        <f t="shared" si="76"/>
        <v>10</v>
      </c>
      <c r="O83" s="65">
        <f t="shared" si="64"/>
        <v>9.7738438111682237E-3</v>
      </c>
      <c r="P83" s="65">
        <f t="shared" si="64"/>
        <v>1.5707963267949064E-2</v>
      </c>
      <c r="Q83" s="59">
        <f t="shared" si="77"/>
        <v>1.2839357489708325E-2</v>
      </c>
      <c r="R83" s="59">
        <f t="shared" si="78"/>
        <v>1.0000137376515263</v>
      </c>
      <c r="S83" s="59">
        <f t="shared" si="79"/>
        <v>8.4795711824042233</v>
      </c>
      <c r="T83" s="59">
        <f t="shared" si="80"/>
        <v>-5.2852950964800431</v>
      </c>
      <c r="U83" s="59">
        <f t="shared" si="81"/>
        <v>-0.40144061915335888</v>
      </c>
      <c r="W83" s="72">
        <f t="shared" ref="W83:X83" si="96">B83-0.001</f>
        <v>32.289000000000001</v>
      </c>
      <c r="X83" s="72">
        <f t="shared" si="96"/>
        <v>184.78899999999999</v>
      </c>
    </row>
    <row r="84" spans="1:24" x14ac:dyDescent="0.4">
      <c r="A84" s="140">
        <v>800</v>
      </c>
      <c r="B84" s="140">
        <v>32.880000000000003</v>
      </c>
      <c r="C84" s="140">
        <v>184.97</v>
      </c>
      <c r="D84" s="63">
        <f t="shared" si="69"/>
        <v>738.41353504362087</v>
      </c>
      <c r="E84" s="63">
        <f t="shared" si="70"/>
        <v>-632.8735350436209</v>
      </c>
      <c r="F84" s="63">
        <f t="shared" si="71"/>
        <v>-262.87478305140803</v>
      </c>
      <c r="G84" s="63">
        <f t="shared" si="71"/>
        <v>10.820487178625484</v>
      </c>
      <c r="H84" s="63">
        <f t="shared" si="72"/>
        <v>17891.57521694859</v>
      </c>
      <c r="I84" s="63">
        <f t="shared" si="72"/>
        <v>31000.600487178632</v>
      </c>
      <c r="J84" s="59">
        <f t="shared" si="73"/>
        <v>263.09738597543617</v>
      </c>
      <c r="K84" s="59">
        <f t="shared" si="74"/>
        <v>177.64291403635727</v>
      </c>
      <c r="L84" s="59">
        <f t="shared" si="75"/>
        <v>194.41849170344551</v>
      </c>
      <c r="M84" s="60"/>
      <c r="N84" s="65">
        <f t="shared" si="76"/>
        <v>10</v>
      </c>
      <c r="O84" s="65">
        <f t="shared" si="64"/>
        <v>1.0297442586766604E-2</v>
      </c>
      <c r="P84" s="65">
        <f t="shared" si="64"/>
        <v>3.1415926535899121E-3</v>
      </c>
      <c r="Q84" s="59">
        <f t="shared" si="77"/>
        <v>1.043549974680591E-2</v>
      </c>
      <c r="R84" s="59">
        <f t="shared" si="78"/>
        <v>1.0000090750700743</v>
      </c>
      <c r="S84" s="59">
        <f t="shared" si="79"/>
        <v>8.4258989622056877</v>
      </c>
      <c r="T84" s="59">
        <f t="shared" si="80"/>
        <v>-5.3659451178200426</v>
      </c>
      <c r="U84" s="59">
        <f t="shared" si="81"/>
        <v>-0.45820538780537806</v>
      </c>
      <c r="W84" s="72">
        <f t="shared" ref="W84:X84" si="97">B84+0.001</f>
        <v>32.881</v>
      </c>
      <c r="X84" s="72">
        <f t="shared" si="97"/>
        <v>184.971</v>
      </c>
    </row>
    <row r="85" spans="1:24" x14ac:dyDescent="0.4">
      <c r="A85" s="140">
        <v>810</v>
      </c>
      <c r="B85" s="140">
        <v>33.340000000000003</v>
      </c>
      <c r="C85" s="140">
        <v>185.1</v>
      </c>
      <c r="D85" s="63">
        <f t="shared" si="69"/>
        <v>746.7897475305831</v>
      </c>
      <c r="E85" s="63">
        <f t="shared" si="70"/>
        <v>-641.24974753058314</v>
      </c>
      <c r="F85" s="63">
        <f t="shared" ref="F85:G100" si="98">T85+F84</f>
        <v>-268.31616567465761</v>
      </c>
      <c r="G85" s="63">
        <f t="shared" si="98"/>
        <v>10.341040018364303</v>
      </c>
      <c r="H85" s="63">
        <f t="shared" ref="H85:I100" si="99">H84+T85</f>
        <v>17886.133834325341</v>
      </c>
      <c r="I85" s="63">
        <f t="shared" si="99"/>
        <v>31000.12104001837</v>
      </c>
      <c r="J85" s="59">
        <f t="shared" si="73"/>
        <v>268.5153661729841</v>
      </c>
      <c r="K85" s="59">
        <f t="shared" si="74"/>
        <v>177.79288419362967</v>
      </c>
      <c r="L85" s="59">
        <f t="shared" si="75"/>
        <v>198.89501531898532</v>
      </c>
      <c r="M85" s="60"/>
      <c r="N85" s="65">
        <f t="shared" si="76"/>
        <v>10</v>
      </c>
      <c r="O85" s="65">
        <f t="shared" si="64"/>
        <v>8.0285145591739316E-3</v>
      </c>
      <c r="P85" s="65">
        <f t="shared" si="64"/>
        <v>2.2689280275925493E-3</v>
      </c>
      <c r="Q85" s="59">
        <f t="shared" si="77"/>
        <v>8.1236128619008863E-3</v>
      </c>
      <c r="R85" s="59">
        <f t="shared" si="78"/>
        <v>1.0000054994601202</v>
      </c>
      <c r="S85" s="59">
        <f t="shared" si="79"/>
        <v>8.3762124869622276</v>
      </c>
      <c r="T85" s="59">
        <f t="shared" si="80"/>
        <v>-5.4413826232495861</v>
      </c>
      <c r="U85" s="59">
        <f t="shared" si="81"/>
        <v>-0.47944716026118045</v>
      </c>
      <c r="W85" s="72">
        <f t="shared" ref="W85:X85" si="100">B85-0.001</f>
        <v>33.339000000000006</v>
      </c>
      <c r="X85" s="72">
        <f t="shared" si="100"/>
        <v>185.09899999999999</v>
      </c>
    </row>
    <row r="86" spans="1:24" x14ac:dyDescent="0.4">
      <c r="A86" s="140">
        <v>820</v>
      </c>
      <c r="B86" s="140">
        <v>33.99</v>
      </c>
      <c r="C86" s="140">
        <v>185.2</v>
      </c>
      <c r="D86" s="63">
        <f t="shared" si="69"/>
        <v>755.11263256841085</v>
      </c>
      <c r="E86" s="63">
        <f t="shared" si="70"/>
        <v>-649.57263256841088</v>
      </c>
      <c r="F86" s="63">
        <f t="shared" si="98"/>
        <v>-273.83711388736685</v>
      </c>
      <c r="G86" s="63">
        <f t="shared" si="98"/>
        <v>9.8434104599713788</v>
      </c>
      <c r="H86" s="63">
        <f t="shared" si="99"/>
        <v>17880.612886112631</v>
      </c>
      <c r="I86" s="63">
        <f t="shared" si="99"/>
        <v>30999.623410459975</v>
      </c>
      <c r="J86" s="59">
        <f t="shared" si="73"/>
        <v>274.01397349705763</v>
      </c>
      <c r="K86" s="59">
        <f t="shared" si="74"/>
        <v>177.94131941809468</v>
      </c>
      <c r="L86" s="59">
        <f t="shared" si="75"/>
        <v>203.44417713242763</v>
      </c>
      <c r="M86" s="60"/>
      <c r="N86" s="65">
        <f t="shared" si="76"/>
        <v>10</v>
      </c>
      <c r="O86" s="65">
        <f t="shared" si="64"/>
        <v>1.1344640137963118E-2</v>
      </c>
      <c r="P86" s="65">
        <f t="shared" si="64"/>
        <v>1.7453292519942303E-3</v>
      </c>
      <c r="Q86" s="59">
        <f t="shared" si="77"/>
        <v>1.1385817324122804E-2</v>
      </c>
      <c r="R86" s="59">
        <f t="shared" si="78"/>
        <v>1.0000108032097277</v>
      </c>
      <c r="S86" s="59">
        <f t="shared" si="79"/>
        <v>8.3228850378277439</v>
      </c>
      <c r="T86" s="59">
        <f t="shared" si="80"/>
        <v>-5.5209482127092233</v>
      </c>
      <c r="U86" s="59">
        <f t="shared" si="81"/>
        <v>-0.49762955839292439</v>
      </c>
      <c r="W86" s="72">
        <f t="shared" ref="W86:X86" si="101">B86+0.001</f>
        <v>33.991</v>
      </c>
      <c r="X86" s="72">
        <f t="shared" si="101"/>
        <v>185.20099999999999</v>
      </c>
    </row>
    <row r="87" spans="1:24" x14ac:dyDescent="0.4">
      <c r="A87" s="140">
        <v>830</v>
      </c>
      <c r="B87" s="140">
        <v>34.54</v>
      </c>
      <c r="C87" s="140">
        <v>185.24</v>
      </c>
      <c r="D87" s="63">
        <f t="shared" si="69"/>
        <v>763.37702473217973</v>
      </c>
      <c r="E87" s="63">
        <f t="shared" si="70"/>
        <v>-657.83702473217977</v>
      </c>
      <c r="F87" s="63">
        <f t="shared" si="98"/>
        <v>-279.44395374598338</v>
      </c>
      <c r="G87" s="63">
        <f t="shared" si="98"/>
        <v>9.3311607274474078</v>
      </c>
      <c r="H87" s="63">
        <f t="shared" si="99"/>
        <v>17875.006046254013</v>
      </c>
      <c r="I87" s="63">
        <f t="shared" si="99"/>
        <v>30999.111160727451</v>
      </c>
      <c r="J87" s="59">
        <f t="shared" si="73"/>
        <v>279.59970287128124</v>
      </c>
      <c r="K87" s="59">
        <f t="shared" si="74"/>
        <v>178.08749645980112</v>
      </c>
      <c r="L87" s="59">
        <f t="shared" si="75"/>
        <v>208.06853343071049</v>
      </c>
      <c r="M87" s="60"/>
      <c r="N87" s="65">
        <f t="shared" si="76"/>
        <v>10</v>
      </c>
      <c r="O87" s="65">
        <f t="shared" si="64"/>
        <v>9.5993108859687634E-3</v>
      </c>
      <c r="P87" s="65">
        <f t="shared" si="64"/>
        <v>6.9813170079808899E-4</v>
      </c>
      <c r="Q87" s="59">
        <f t="shared" si="77"/>
        <v>9.607354431219628E-3</v>
      </c>
      <c r="R87" s="59">
        <f t="shared" si="78"/>
        <v>1.000007691842594</v>
      </c>
      <c r="S87" s="59">
        <f t="shared" si="79"/>
        <v>8.2643921637688997</v>
      </c>
      <c r="T87" s="59">
        <f t="shared" si="80"/>
        <v>-5.6068398586165413</v>
      </c>
      <c r="U87" s="59">
        <f t="shared" si="81"/>
        <v>-0.51224973252397177</v>
      </c>
      <c r="W87" s="72">
        <f t="shared" ref="W87:X87" si="102">B87-0.001</f>
        <v>34.539000000000001</v>
      </c>
      <c r="X87" s="72">
        <f t="shared" si="102"/>
        <v>185.239</v>
      </c>
    </row>
    <row r="88" spans="1:24" x14ac:dyDescent="0.4">
      <c r="A88" s="140">
        <v>840</v>
      </c>
      <c r="B88" s="140">
        <v>34.979999999999997</v>
      </c>
      <c r="C88" s="140">
        <v>185.57</v>
      </c>
      <c r="D88" s="63">
        <f t="shared" si="69"/>
        <v>771.59248634916219</v>
      </c>
      <c r="E88" s="63">
        <f t="shared" si="70"/>
        <v>-666.05248634916222</v>
      </c>
      <c r="F88" s="63">
        <f t="shared" si="98"/>
        <v>-285.11996452268266</v>
      </c>
      <c r="G88" s="63">
        <f t="shared" si="98"/>
        <v>8.7940287340559387</v>
      </c>
      <c r="H88" s="63">
        <f t="shared" si="99"/>
        <v>17869.330035477313</v>
      </c>
      <c r="I88" s="63">
        <f t="shared" si="99"/>
        <v>30998.57402873406</v>
      </c>
      <c r="J88" s="59">
        <f t="shared" si="73"/>
        <v>285.25555053458862</v>
      </c>
      <c r="K88" s="59">
        <f t="shared" si="74"/>
        <v>178.23337152832343</v>
      </c>
      <c r="L88" s="59">
        <f t="shared" si="75"/>
        <v>212.76187173540262</v>
      </c>
      <c r="M88" s="60"/>
      <c r="N88" s="65">
        <f t="shared" si="76"/>
        <v>10</v>
      </c>
      <c r="O88" s="65">
        <f t="shared" si="64"/>
        <v>7.6794487087750102E-3</v>
      </c>
      <c r="P88" s="65">
        <f t="shared" si="64"/>
        <v>5.7595865315810098E-3</v>
      </c>
      <c r="Q88" s="59">
        <f t="shared" si="77"/>
        <v>8.3520467566655654E-3</v>
      </c>
      <c r="R88" s="59">
        <f t="shared" si="78"/>
        <v>1.0000058130976357</v>
      </c>
      <c r="S88" s="59">
        <f t="shared" si="79"/>
        <v>8.2154616169824717</v>
      </c>
      <c r="T88" s="59">
        <f t="shared" si="80"/>
        <v>-5.6760107766992638</v>
      </c>
      <c r="U88" s="59">
        <f t="shared" si="81"/>
        <v>-0.53713199339146922</v>
      </c>
      <c r="W88" s="72">
        <f t="shared" ref="W88:X88" si="103">B88+0.001</f>
        <v>34.980999999999995</v>
      </c>
      <c r="X88" s="72">
        <f t="shared" si="103"/>
        <v>185.571</v>
      </c>
    </row>
    <row r="89" spans="1:24" x14ac:dyDescent="0.4">
      <c r="A89" s="140">
        <v>850</v>
      </c>
      <c r="B89" s="140">
        <v>35.24</v>
      </c>
      <c r="C89" s="140">
        <v>186.75</v>
      </c>
      <c r="D89" s="63">
        <f t="shared" si="69"/>
        <v>779.77306845256567</v>
      </c>
      <c r="E89" s="63">
        <f t="shared" si="70"/>
        <v>-674.2330684525657</v>
      </c>
      <c r="F89" s="63">
        <f t="shared" si="98"/>
        <v>-290.83797480230629</v>
      </c>
      <c r="G89" s="63">
        <f t="shared" si="98"/>
        <v>8.1767005247631896</v>
      </c>
      <c r="H89" s="63">
        <f t="shared" si="99"/>
        <v>17863.61202519769</v>
      </c>
      <c r="I89" s="63">
        <f t="shared" si="99"/>
        <v>30997.956700524766</v>
      </c>
      <c r="J89" s="59">
        <f t="shared" si="73"/>
        <v>290.95289312632485</v>
      </c>
      <c r="K89" s="59">
        <f t="shared" si="74"/>
        <v>178.38959456506615</v>
      </c>
      <c r="L89" s="59">
        <f t="shared" si="75"/>
        <v>217.53893265984888</v>
      </c>
      <c r="M89" s="60"/>
      <c r="N89" s="65">
        <f t="shared" si="76"/>
        <v>10</v>
      </c>
      <c r="O89" s="65">
        <f t="shared" si="64"/>
        <v>4.5378560551853457E-3</v>
      </c>
      <c r="P89" s="65">
        <f t="shared" si="64"/>
        <v>2.0594885173533209E-2</v>
      </c>
      <c r="Q89" s="59">
        <f t="shared" si="77"/>
        <v>1.2684387857429424E-2</v>
      </c>
      <c r="R89" s="59">
        <f t="shared" si="78"/>
        <v>1.0000134080236698</v>
      </c>
      <c r="S89" s="59">
        <f t="shared" si="79"/>
        <v>8.1805821034035358</v>
      </c>
      <c r="T89" s="59">
        <f t="shared" si="80"/>
        <v>-5.7180102796236421</v>
      </c>
      <c r="U89" s="59">
        <f t="shared" si="81"/>
        <v>-0.61732820929274934</v>
      </c>
      <c r="W89" s="72">
        <f t="shared" ref="W89:X89" si="104">B89-0.001</f>
        <v>35.239000000000004</v>
      </c>
      <c r="X89" s="72">
        <f t="shared" si="104"/>
        <v>186.749</v>
      </c>
    </row>
    <row r="90" spans="1:24" x14ac:dyDescent="0.4">
      <c r="A90" s="140">
        <v>860</v>
      </c>
      <c r="B90" s="140">
        <v>35.5</v>
      </c>
      <c r="C90" s="140">
        <v>187.85</v>
      </c>
      <c r="D90" s="63">
        <f t="shared" si="69"/>
        <v>787.9274553271805</v>
      </c>
      <c r="E90" s="63">
        <f t="shared" si="70"/>
        <v>-682.38745532718053</v>
      </c>
      <c r="F90" s="63">
        <f t="shared" si="98"/>
        <v>-296.5793654273524</v>
      </c>
      <c r="G90" s="63">
        <f t="shared" si="98"/>
        <v>7.4410323703944306</v>
      </c>
      <c r="H90" s="63">
        <f t="shared" si="99"/>
        <v>17857.870634572642</v>
      </c>
      <c r="I90" s="63">
        <f t="shared" si="99"/>
        <v>30997.221032370398</v>
      </c>
      <c r="J90" s="59">
        <f t="shared" si="73"/>
        <v>296.67269668782848</v>
      </c>
      <c r="K90" s="59">
        <f t="shared" si="74"/>
        <v>178.56277821209818</v>
      </c>
      <c r="L90" s="59">
        <f t="shared" si="75"/>
        <v>222.40997141841001</v>
      </c>
      <c r="M90" s="60"/>
      <c r="N90" s="65">
        <f t="shared" si="76"/>
        <v>10</v>
      </c>
      <c r="O90" s="65">
        <f t="shared" si="64"/>
        <v>4.5378560551852217E-3</v>
      </c>
      <c r="P90" s="65">
        <f t="shared" si="64"/>
        <v>1.9198621771937527E-2</v>
      </c>
      <c r="Q90" s="59">
        <f t="shared" si="77"/>
        <v>1.2003810177545482E-2</v>
      </c>
      <c r="R90" s="59">
        <f t="shared" si="78"/>
        <v>1.0000120077945869</v>
      </c>
      <c r="S90" s="59">
        <f t="shared" si="79"/>
        <v>8.1543868746148629</v>
      </c>
      <c r="T90" s="59">
        <f t="shared" si="80"/>
        <v>-5.7413906250461073</v>
      </c>
      <c r="U90" s="59">
        <f t="shared" si="81"/>
        <v>-0.73566815436875876</v>
      </c>
      <c r="W90" s="72">
        <f t="shared" ref="W90:X90" si="105">B90+0.001</f>
        <v>35.500999999999998</v>
      </c>
      <c r="X90" s="72">
        <f t="shared" si="105"/>
        <v>187.851</v>
      </c>
    </row>
    <row r="91" spans="1:24" x14ac:dyDescent="0.4">
      <c r="A91" s="140">
        <v>870</v>
      </c>
      <c r="B91" s="140">
        <v>35.83</v>
      </c>
      <c r="C91" s="140">
        <v>188.78</v>
      </c>
      <c r="D91" s="63">
        <f t="shared" si="69"/>
        <v>796.05190313682999</v>
      </c>
      <c r="E91" s="63">
        <f t="shared" si="70"/>
        <v>-690.51190313683003</v>
      </c>
      <c r="F91" s="63">
        <f t="shared" si="98"/>
        <v>-302.34834343396966</v>
      </c>
      <c r="G91" s="63">
        <f t="shared" si="98"/>
        <v>6.5976950805572407</v>
      </c>
      <c r="H91" s="63">
        <f t="shared" si="99"/>
        <v>17852.101656566025</v>
      </c>
      <c r="I91" s="63">
        <f t="shared" si="99"/>
        <v>30996.377695080562</v>
      </c>
      <c r="J91" s="59">
        <f t="shared" si="73"/>
        <v>302.42032067578009</v>
      </c>
      <c r="K91" s="59">
        <f t="shared" si="74"/>
        <v>178.74991840913245</v>
      </c>
      <c r="L91" s="59">
        <f t="shared" si="75"/>
        <v>227.37135172354877</v>
      </c>
      <c r="M91" s="60"/>
      <c r="N91" s="65">
        <f t="shared" si="76"/>
        <v>10</v>
      </c>
      <c r="O91" s="65">
        <f t="shared" si="64"/>
        <v>5.7595865315812579E-3</v>
      </c>
      <c r="P91" s="65">
        <f t="shared" si="64"/>
        <v>1.6231562043547382E-2</v>
      </c>
      <c r="Q91" s="59">
        <f t="shared" si="77"/>
        <v>1.1078450450121125E-2</v>
      </c>
      <c r="R91" s="59">
        <f t="shared" si="78"/>
        <v>1.0000102277975591</v>
      </c>
      <c r="S91" s="59">
        <f t="shared" si="79"/>
        <v>8.1244478096494426</v>
      </c>
      <c r="T91" s="59">
        <f t="shared" si="80"/>
        <v>-5.768978006617246</v>
      </c>
      <c r="U91" s="59">
        <f t="shared" si="81"/>
        <v>-0.84333728983719003</v>
      </c>
      <c r="W91" s="72">
        <f t="shared" ref="W91:X91" si="106">B91-0.001</f>
        <v>35.829000000000001</v>
      </c>
      <c r="X91" s="72">
        <f t="shared" si="106"/>
        <v>188.779</v>
      </c>
    </row>
    <row r="92" spans="1:24" x14ac:dyDescent="0.4">
      <c r="A92" s="140">
        <v>880</v>
      </c>
      <c r="B92" s="140">
        <v>36.31</v>
      </c>
      <c r="C92" s="140">
        <v>189.36</v>
      </c>
      <c r="D92" s="63">
        <f t="shared" si="69"/>
        <v>804.13488618238171</v>
      </c>
      <c r="E92" s="63">
        <f t="shared" si="70"/>
        <v>-698.59488618238174</v>
      </c>
      <c r="F92" s="63">
        <f t="shared" si="98"/>
        <v>-308.16235693392366</v>
      </c>
      <c r="G92" s="63">
        <f t="shared" si="98"/>
        <v>5.6693895083272885</v>
      </c>
      <c r="H92" s="63">
        <f t="shared" si="99"/>
        <v>17846.287643066069</v>
      </c>
      <c r="I92" s="63">
        <f t="shared" si="99"/>
        <v>30995.449389508332</v>
      </c>
      <c r="J92" s="59">
        <f t="shared" si="73"/>
        <v>308.21450356605237</v>
      </c>
      <c r="K92" s="59">
        <f t="shared" si="74"/>
        <v>178.94602490113778</v>
      </c>
      <c r="L92" s="59">
        <f t="shared" si="75"/>
        <v>232.42184777723969</v>
      </c>
      <c r="M92" s="60"/>
      <c r="N92" s="65">
        <f t="shared" si="76"/>
        <v>10</v>
      </c>
      <c r="O92" s="65">
        <f t="shared" si="64"/>
        <v>8.3775804095728521E-3</v>
      </c>
      <c r="P92" s="65">
        <f t="shared" si="64"/>
        <v>1.012290966156733E-2</v>
      </c>
      <c r="Q92" s="59">
        <f t="shared" si="77"/>
        <v>1.0281295721292993E-2</v>
      </c>
      <c r="R92" s="59">
        <f t="shared" si="78"/>
        <v>1.0000088088465897</v>
      </c>
      <c r="S92" s="59">
        <f t="shared" si="79"/>
        <v>8.0829830455516678</v>
      </c>
      <c r="T92" s="59">
        <f t="shared" si="80"/>
        <v>-5.8140134999539939</v>
      </c>
      <c r="U92" s="59">
        <f t="shared" si="81"/>
        <v>-0.92830557222995258</v>
      </c>
      <c r="W92" s="72">
        <f t="shared" ref="W92:X92" si="107">B92+0.001</f>
        <v>36.311</v>
      </c>
      <c r="X92" s="72">
        <f t="shared" si="107"/>
        <v>189.36100000000002</v>
      </c>
    </row>
    <row r="93" spans="1:24" x14ac:dyDescent="0.4">
      <c r="A93" s="140">
        <v>890</v>
      </c>
      <c r="B93" s="140">
        <v>36.71</v>
      </c>
      <c r="C93" s="140">
        <v>189.74</v>
      </c>
      <c r="D93" s="63">
        <f t="shared" si="69"/>
        <v>812.17241061081836</v>
      </c>
      <c r="E93" s="63">
        <f t="shared" si="70"/>
        <v>-706.6324106108184</v>
      </c>
      <c r="F93" s="63">
        <f t="shared" si="98"/>
        <v>-314.02948093408702</v>
      </c>
      <c r="G93" s="63">
        <f t="shared" si="98"/>
        <v>4.6822111438394458</v>
      </c>
      <c r="H93" s="63">
        <f t="shared" si="99"/>
        <v>17840.420519065905</v>
      </c>
      <c r="I93" s="63">
        <f t="shared" si="99"/>
        <v>30994.462211143844</v>
      </c>
      <c r="J93" s="59">
        <f t="shared" si="73"/>
        <v>314.06438511382919</v>
      </c>
      <c r="K93" s="59">
        <f t="shared" si="74"/>
        <v>179.14577746230859</v>
      </c>
      <c r="L93" s="59">
        <f t="shared" si="75"/>
        <v>237.55087153589815</v>
      </c>
      <c r="M93" s="60"/>
      <c r="N93" s="65">
        <f t="shared" si="76"/>
        <v>10</v>
      </c>
      <c r="O93" s="65">
        <f t="shared" si="64"/>
        <v>6.9813170079772932E-3</v>
      </c>
      <c r="P93" s="65">
        <f t="shared" si="64"/>
        <v>6.6322511575783727E-3</v>
      </c>
      <c r="Q93" s="59">
        <f t="shared" si="77"/>
        <v>8.0192779761762978E-3</v>
      </c>
      <c r="R93" s="59">
        <f t="shared" si="78"/>
        <v>1.0000053591027354</v>
      </c>
      <c r="S93" s="59">
        <f t="shared" si="79"/>
        <v>8.0375244284366438</v>
      </c>
      <c r="T93" s="59">
        <f t="shared" si="80"/>
        <v>-5.867124000163364</v>
      </c>
      <c r="U93" s="59">
        <f t="shared" si="81"/>
        <v>-0.98717836448784224</v>
      </c>
      <c r="W93" s="72">
        <f t="shared" ref="W93:X93" si="108">B93-0.001</f>
        <v>36.709000000000003</v>
      </c>
      <c r="X93" s="72">
        <f t="shared" si="108"/>
        <v>189.739</v>
      </c>
    </row>
    <row r="94" spans="1:24" x14ac:dyDescent="0.4">
      <c r="A94" s="141">
        <v>900</v>
      </c>
      <c r="B94" s="140">
        <v>37.26</v>
      </c>
      <c r="C94" s="141">
        <v>190.35</v>
      </c>
      <c r="D94" s="63">
        <f t="shared" si="69"/>
        <v>820.16033762334439</v>
      </c>
      <c r="E94" s="63">
        <f t="shared" si="70"/>
        <v>-714.62033762334443</v>
      </c>
      <c r="F94" s="63">
        <f t="shared" si="98"/>
        <v>-319.95319834099365</v>
      </c>
      <c r="G94" s="63">
        <f t="shared" si="98"/>
        <v>3.6326948779932278</v>
      </c>
      <c r="H94" s="63">
        <f t="shared" si="99"/>
        <v>17834.496801658999</v>
      </c>
      <c r="I94" s="63">
        <f t="shared" si="99"/>
        <v>30993.412694877999</v>
      </c>
      <c r="J94" s="59">
        <f t="shared" si="73"/>
        <v>319.9738201801951</v>
      </c>
      <c r="K94" s="59">
        <f t="shared" si="74"/>
        <v>179.34950129306503</v>
      </c>
      <c r="L94" s="59">
        <f t="shared" si="75"/>
        <v>242.76331838991663</v>
      </c>
      <c r="M94" s="60"/>
      <c r="N94" s="65">
        <f t="shared" si="76"/>
        <v>10</v>
      </c>
      <c r="O94" s="65">
        <f t="shared" si="64"/>
        <v>9.5993108859687634E-3</v>
      </c>
      <c r="P94" s="65">
        <f t="shared" si="64"/>
        <v>1.0646508437165152E-2</v>
      </c>
      <c r="Q94" s="59">
        <f t="shared" si="77"/>
        <v>1.1539869938458569E-2</v>
      </c>
      <c r="R94" s="59">
        <f t="shared" si="78"/>
        <v>1.0000110975309673</v>
      </c>
      <c r="S94" s="59">
        <f t="shared" si="79"/>
        <v>7.987927012526062</v>
      </c>
      <c r="T94" s="59">
        <f t="shared" si="80"/>
        <v>-5.9237174069066159</v>
      </c>
      <c r="U94" s="59">
        <f t="shared" si="81"/>
        <v>-1.049516265846218</v>
      </c>
      <c r="W94" s="72">
        <f t="shared" ref="W94:X94" si="109">B94+0.001</f>
        <v>37.260999999999996</v>
      </c>
      <c r="X94" s="72">
        <f t="shared" si="109"/>
        <v>190.351</v>
      </c>
    </row>
    <row r="95" spans="1:24" x14ac:dyDescent="0.4">
      <c r="A95" s="140">
        <v>910</v>
      </c>
      <c r="B95" s="140">
        <v>38.21</v>
      </c>
      <c r="C95" s="140">
        <v>191.24</v>
      </c>
      <c r="D95" s="63">
        <f t="shared" si="69"/>
        <v>828.06880483449095</v>
      </c>
      <c r="E95" s="63">
        <f t="shared" si="70"/>
        <v>-722.52880483449098</v>
      </c>
      <c r="F95" s="63">
        <f t="shared" si="98"/>
        <v>-325.96469683482701</v>
      </c>
      <c r="G95" s="63">
        <f t="shared" si="98"/>
        <v>2.4859654981567045</v>
      </c>
      <c r="H95" s="63">
        <f t="shared" si="99"/>
        <v>17828.485303165166</v>
      </c>
      <c r="I95" s="63">
        <f t="shared" si="99"/>
        <v>30992.265965498162</v>
      </c>
      <c r="J95" s="59">
        <f t="shared" si="73"/>
        <v>325.97417628867277</v>
      </c>
      <c r="K95" s="59">
        <f t="shared" si="74"/>
        <v>179.5630429582227</v>
      </c>
      <c r="L95" s="59">
        <f t="shared" si="75"/>
        <v>248.10549684295827</v>
      </c>
      <c r="M95" s="60"/>
      <c r="N95" s="65">
        <f t="shared" si="76"/>
        <v>10</v>
      </c>
      <c r="O95" s="65">
        <f t="shared" si="64"/>
        <v>1.6580627893946182E-2</v>
      </c>
      <c r="P95" s="65">
        <f t="shared" si="64"/>
        <v>1.5533430342749791E-2</v>
      </c>
      <c r="Q95" s="59">
        <f t="shared" si="77"/>
        <v>1.9112285083486169E-2</v>
      </c>
      <c r="R95" s="59">
        <f t="shared" si="78"/>
        <v>1.000030441065376</v>
      </c>
      <c r="S95" s="59">
        <f t="shared" si="79"/>
        <v>7.9084672111465295</v>
      </c>
      <c r="T95" s="59">
        <f t="shared" si="80"/>
        <v>-6.0114984938333595</v>
      </c>
      <c r="U95" s="59">
        <f t="shared" si="81"/>
        <v>-1.146729379836523</v>
      </c>
      <c r="W95" s="72">
        <f t="shared" ref="W95:X95" si="110">B95-0.001</f>
        <v>38.209000000000003</v>
      </c>
      <c r="X95" s="72">
        <f t="shared" si="110"/>
        <v>191.239</v>
      </c>
    </row>
    <row r="96" spans="1:24" x14ac:dyDescent="0.4">
      <c r="A96" s="140">
        <v>920</v>
      </c>
      <c r="B96" s="140">
        <v>39.200000000000003</v>
      </c>
      <c r="C96" s="140">
        <v>192.03</v>
      </c>
      <c r="D96" s="63">
        <f t="shared" si="69"/>
        <v>835.87251451007501</v>
      </c>
      <c r="E96" s="63">
        <f t="shared" si="70"/>
        <v>-730.33251451007504</v>
      </c>
      <c r="F96" s="63">
        <f t="shared" si="98"/>
        <v>-332.08903950897383</v>
      </c>
      <c r="G96" s="63">
        <f t="shared" si="98"/>
        <v>1.2244446662974828</v>
      </c>
      <c r="H96" s="63">
        <f t="shared" si="99"/>
        <v>17822.36096049102</v>
      </c>
      <c r="I96" s="63">
        <f t="shared" si="99"/>
        <v>30991.004444666301</v>
      </c>
      <c r="J96" s="59">
        <f t="shared" si="73"/>
        <v>332.09129682473406</v>
      </c>
      <c r="K96" s="59">
        <f t="shared" si="74"/>
        <v>179.78874583208653</v>
      </c>
      <c r="L96" s="59">
        <f t="shared" si="75"/>
        <v>253.60790547632536</v>
      </c>
      <c r="M96" s="60"/>
      <c r="N96" s="65">
        <f t="shared" si="76"/>
        <v>10</v>
      </c>
      <c r="O96" s="65">
        <f t="shared" si="64"/>
        <v>1.7278759594743898E-2</v>
      </c>
      <c r="P96" s="65">
        <f t="shared" si="64"/>
        <v>1.3788101090755064E-2</v>
      </c>
      <c r="Q96" s="59">
        <f t="shared" si="77"/>
        <v>1.9310116189390492E-2</v>
      </c>
      <c r="R96" s="59">
        <f t="shared" si="78"/>
        <v>1.0000310745409804</v>
      </c>
      <c r="S96" s="59">
        <f t="shared" si="79"/>
        <v>7.8037096755840478</v>
      </c>
      <c r="T96" s="59">
        <f t="shared" si="80"/>
        <v>-6.1243426741468356</v>
      </c>
      <c r="U96" s="59">
        <f t="shared" si="81"/>
        <v>-1.2615208318592217</v>
      </c>
      <c r="W96" s="72">
        <f t="shared" ref="W96:X96" si="111">B96+0.001</f>
        <v>39.201000000000001</v>
      </c>
      <c r="X96" s="72">
        <f t="shared" si="111"/>
        <v>192.03100000000001</v>
      </c>
    </row>
    <row r="97" spans="1:24" x14ac:dyDescent="0.4">
      <c r="A97" s="140">
        <v>930</v>
      </c>
      <c r="B97" s="140">
        <v>40.07</v>
      </c>
      <c r="C97" s="140">
        <v>192.75</v>
      </c>
      <c r="D97" s="63">
        <f t="shared" si="69"/>
        <v>843.57371894862695</v>
      </c>
      <c r="E97" s="63">
        <f t="shared" si="70"/>
        <v>-738.03371894862698</v>
      </c>
      <c r="F97" s="63">
        <f t="shared" si="98"/>
        <v>-338.31918942378331</v>
      </c>
      <c r="G97" s="63">
        <f t="shared" si="98"/>
        <v>-0.14457888078543468</v>
      </c>
      <c r="H97" s="63">
        <f t="shared" si="99"/>
        <v>17816.130810576211</v>
      </c>
      <c r="I97" s="63">
        <f t="shared" si="99"/>
        <v>30989.635421119219</v>
      </c>
      <c r="J97" s="59">
        <f t="shared" si="73"/>
        <v>338.31922031628432</v>
      </c>
      <c r="K97" s="59">
        <f t="shared" si="74"/>
        <v>180.02448504084433</v>
      </c>
      <c r="L97" s="59">
        <f t="shared" si="75"/>
        <v>259.26046857179733</v>
      </c>
      <c r="M97" s="60"/>
      <c r="N97" s="65">
        <f t="shared" si="76"/>
        <v>10</v>
      </c>
      <c r="O97" s="65">
        <f t="shared" si="64"/>
        <v>1.5184364492350623E-2</v>
      </c>
      <c r="P97" s="65">
        <f t="shared" si="64"/>
        <v>1.2566370614359152E-2</v>
      </c>
      <c r="Q97" s="59">
        <f t="shared" si="77"/>
        <v>1.7170158889787679E-2</v>
      </c>
      <c r="R97" s="59">
        <f t="shared" si="78"/>
        <v>1.0000245685873426</v>
      </c>
      <c r="S97" s="59">
        <f t="shared" si="79"/>
        <v>7.7012044385519784</v>
      </c>
      <c r="T97" s="59">
        <f t="shared" si="80"/>
        <v>-6.2301499148094663</v>
      </c>
      <c r="U97" s="59">
        <f t="shared" si="81"/>
        <v>-1.3690235470829175</v>
      </c>
      <c r="W97" s="72">
        <f t="shared" ref="W97:X97" si="112">B97-0.001</f>
        <v>40.069000000000003</v>
      </c>
      <c r="X97" s="72">
        <f t="shared" si="112"/>
        <v>192.749</v>
      </c>
    </row>
    <row r="98" spans="1:24" x14ac:dyDescent="0.4">
      <c r="A98" s="140">
        <v>940</v>
      </c>
      <c r="B98" s="140">
        <v>41.07</v>
      </c>
      <c r="C98" s="140">
        <v>193.53</v>
      </c>
      <c r="D98" s="63">
        <f t="shared" si="69"/>
        <v>851.16979163210601</v>
      </c>
      <c r="E98" s="63">
        <f t="shared" si="70"/>
        <v>-745.62979163210605</v>
      </c>
      <c r="F98" s="63">
        <f t="shared" si="98"/>
        <v>-344.65238199299188</v>
      </c>
      <c r="G98" s="63">
        <f t="shared" si="98"/>
        <v>-1.6234838985278806</v>
      </c>
      <c r="H98" s="63">
        <f t="shared" si="99"/>
        <v>17809.797618007004</v>
      </c>
      <c r="I98" s="63">
        <f t="shared" si="99"/>
        <v>30988.156516101477</v>
      </c>
      <c r="J98" s="59">
        <f t="shared" si="73"/>
        <v>344.65620567953215</v>
      </c>
      <c r="K98" s="59">
        <f t="shared" si="74"/>
        <v>180.26988958257985</v>
      </c>
      <c r="L98" s="59">
        <f t="shared" si="75"/>
        <v>265.0625973679501</v>
      </c>
      <c r="M98" s="60"/>
      <c r="N98" s="65">
        <f t="shared" si="76"/>
        <v>10</v>
      </c>
      <c r="O98" s="65">
        <f t="shared" si="64"/>
        <v>1.7453292519943295E-2</v>
      </c>
      <c r="P98" s="65">
        <f t="shared" si="64"/>
        <v>1.3613568165555791E-2</v>
      </c>
      <c r="Q98" s="59">
        <f t="shared" si="77"/>
        <v>1.9570358814025468E-2</v>
      </c>
      <c r="R98" s="59">
        <f t="shared" si="78"/>
        <v>1.0000319178011248</v>
      </c>
      <c r="S98" s="59">
        <f t="shared" si="79"/>
        <v>7.5960726834790488</v>
      </c>
      <c r="T98" s="59">
        <f t="shared" si="80"/>
        <v>-6.3331925692085553</v>
      </c>
      <c r="U98" s="59">
        <f t="shared" si="81"/>
        <v>-1.4789050177424459</v>
      </c>
      <c r="W98" s="72">
        <f t="shared" ref="W98:X98" si="113">B98+0.001</f>
        <v>41.070999999999998</v>
      </c>
      <c r="X98" s="72">
        <f t="shared" si="113"/>
        <v>193.53100000000001</v>
      </c>
    </row>
    <row r="99" spans="1:24" x14ac:dyDescent="0.4">
      <c r="A99" s="140">
        <v>950</v>
      </c>
      <c r="B99" s="140">
        <v>41.53</v>
      </c>
      <c r="C99" s="140">
        <v>194.11</v>
      </c>
      <c r="D99" s="63">
        <f t="shared" si="69"/>
        <v>858.68244073529127</v>
      </c>
      <c r="E99" s="63">
        <f t="shared" si="70"/>
        <v>-753.1424407352913</v>
      </c>
      <c r="F99" s="63">
        <f t="shared" si="98"/>
        <v>-351.06122257675901</v>
      </c>
      <c r="G99" s="63">
        <f t="shared" si="98"/>
        <v>-3.2001755986147531</v>
      </c>
      <c r="H99" s="63">
        <f t="shared" si="99"/>
        <v>17803.388777423235</v>
      </c>
      <c r="I99" s="63">
        <f t="shared" si="99"/>
        <v>30986.579824401389</v>
      </c>
      <c r="J99" s="59">
        <f t="shared" si="73"/>
        <v>351.07580822516195</v>
      </c>
      <c r="K99" s="59">
        <f t="shared" si="74"/>
        <v>180.52227778293451</v>
      </c>
      <c r="L99" s="59">
        <f t="shared" si="75"/>
        <v>270.98553197309167</v>
      </c>
      <c r="M99" s="60"/>
      <c r="N99" s="65">
        <f t="shared" si="76"/>
        <v>10</v>
      </c>
      <c r="O99" s="65">
        <f t="shared" si="64"/>
        <v>8.0285145591739316E-3</v>
      </c>
      <c r="P99" s="65">
        <f t="shared" si="64"/>
        <v>1.012290966156733E-2</v>
      </c>
      <c r="Q99" s="59">
        <f t="shared" si="77"/>
        <v>1.0444771622328153E-2</v>
      </c>
      <c r="R99" s="59">
        <f t="shared" si="78"/>
        <v>1.0000090912036992</v>
      </c>
      <c r="S99" s="59">
        <f t="shared" si="79"/>
        <v>7.5126491031852582</v>
      </c>
      <c r="T99" s="59">
        <f t="shared" si="80"/>
        <v>-6.4088405837671454</v>
      </c>
      <c r="U99" s="59">
        <f t="shared" si="81"/>
        <v>-1.5766917000868725</v>
      </c>
      <c r="W99" s="72">
        <f t="shared" ref="W99:X99" si="114">B99-0.001</f>
        <v>41.529000000000003</v>
      </c>
      <c r="X99" s="72">
        <f t="shared" si="114"/>
        <v>194.10900000000001</v>
      </c>
    </row>
    <row r="100" spans="1:24" x14ac:dyDescent="0.4">
      <c r="A100" s="140">
        <v>960</v>
      </c>
      <c r="B100" s="140">
        <v>42.26</v>
      </c>
      <c r="C100" s="140">
        <v>195.06</v>
      </c>
      <c r="D100" s="63">
        <f t="shared" si="69"/>
        <v>866.1261646548902</v>
      </c>
      <c r="E100" s="63">
        <f t="shared" si="70"/>
        <v>-760.58616465489024</v>
      </c>
      <c r="F100" s="63">
        <f t="shared" si="98"/>
        <v>-357.52341255257272</v>
      </c>
      <c r="G100" s="63">
        <f t="shared" si="98"/>
        <v>-4.8820497595694476</v>
      </c>
      <c r="H100" s="63">
        <f t="shared" si="99"/>
        <v>17796.926587447422</v>
      </c>
      <c r="I100" s="63">
        <f t="shared" si="99"/>
        <v>30984.897950240436</v>
      </c>
      <c r="J100" s="59">
        <f t="shared" si="73"/>
        <v>357.5567436548946</v>
      </c>
      <c r="K100" s="59">
        <f t="shared" si="74"/>
        <v>180.78233607296028</v>
      </c>
      <c r="L100" s="59">
        <f t="shared" si="75"/>
        <v>277.01694456615655</v>
      </c>
      <c r="M100" s="60"/>
      <c r="N100" s="65">
        <f t="shared" si="76"/>
        <v>10</v>
      </c>
      <c r="O100" s="65">
        <f t="shared" si="64"/>
        <v>1.2740903539558552E-2</v>
      </c>
      <c r="P100" s="65">
        <f t="shared" si="64"/>
        <v>1.6580627893945932E-2</v>
      </c>
      <c r="Q100" s="59">
        <f t="shared" si="77"/>
        <v>1.6879293390793304E-2</v>
      </c>
      <c r="R100" s="59">
        <f t="shared" si="78"/>
        <v>1.0000237432219174</v>
      </c>
      <c r="S100" s="59">
        <f t="shared" si="79"/>
        <v>7.4437239195989147</v>
      </c>
      <c r="T100" s="59">
        <f t="shared" si="80"/>
        <v>-6.4621899758137253</v>
      </c>
      <c r="U100" s="59">
        <f t="shared" si="81"/>
        <v>-1.6818741609546946</v>
      </c>
      <c r="W100" s="72">
        <f t="shared" ref="W100:X100" si="115">B100+0.001</f>
        <v>42.260999999999996</v>
      </c>
      <c r="X100" s="72">
        <f t="shared" si="115"/>
        <v>195.06100000000001</v>
      </c>
    </row>
    <row r="101" spans="1:24" x14ac:dyDescent="0.4">
      <c r="A101" s="140">
        <v>970</v>
      </c>
      <c r="B101" s="140">
        <v>43.15</v>
      </c>
      <c r="C101" s="140">
        <v>195.53</v>
      </c>
      <c r="D101" s="63">
        <f t="shared" si="69"/>
        <v>873.47466384625875</v>
      </c>
      <c r="E101" s="63">
        <f t="shared" si="70"/>
        <v>-767.93466384625879</v>
      </c>
      <c r="F101" s="63">
        <f t="shared" ref="F101:G109" si="116">T101+F100</f>
        <v>-364.06526101233476</v>
      </c>
      <c r="G101" s="63">
        <f t="shared" si="116"/>
        <v>-6.6713260775284136</v>
      </c>
      <c r="H101" s="63">
        <f t="shared" ref="H101:I109" si="117">H100+T101</f>
        <v>17790.384738987661</v>
      </c>
      <c r="I101" s="63">
        <f t="shared" si="117"/>
        <v>30983.108673922477</v>
      </c>
      <c r="J101" s="59">
        <f t="shared" si="73"/>
        <v>364.12638035112496</v>
      </c>
      <c r="K101" s="59">
        <f t="shared" si="74"/>
        <v>181.0498009388437</v>
      </c>
      <c r="L101" s="59">
        <f t="shared" si="75"/>
        <v>283.17841587397339</v>
      </c>
      <c r="M101" s="60"/>
      <c r="N101" s="65">
        <f t="shared" si="76"/>
        <v>10</v>
      </c>
      <c r="O101" s="65">
        <f t="shared" si="64"/>
        <v>1.5533430342749543E-2</v>
      </c>
      <c r="P101" s="65">
        <f t="shared" si="64"/>
        <v>8.2030474843733294E-3</v>
      </c>
      <c r="Q101" s="59">
        <f t="shared" si="77"/>
        <v>1.6499609240793411E-2</v>
      </c>
      <c r="R101" s="59">
        <f t="shared" si="78"/>
        <v>1.0000226870430504</v>
      </c>
      <c r="S101" s="59">
        <f t="shared" si="79"/>
        <v>7.3484991913685827</v>
      </c>
      <c r="T101" s="59">
        <f t="shared" si="80"/>
        <v>-6.5418484597620283</v>
      </c>
      <c r="U101" s="59">
        <f t="shared" si="81"/>
        <v>-1.7892763179589657</v>
      </c>
      <c r="W101" s="72">
        <f t="shared" ref="W101:X101" si="118">B101-0.001</f>
        <v>43.149000000000001</v>
      </c>
      <c r="X101" s="72">
        <f t="shared" si="118"/>
        <v>195.529</v>
      </c>
    </row>
    <row r="102" spans="1:24" x14ac:dyDescent="0.4">
      <c r="A102" s="140">
        <v>980</v>
      </c>
      <c r="B102" s="140">
        <v>44.6</v>
      </c>
      <c r="C102" s="140">
        <v>195.86</v>
      </c>
      <c r="D102" s="63">
        <f t="shared" si="69"/>
        <v>880.68301702037252</v>
      </c>
      <c r="E102" s="63">
        <f t="shared" si="70"/>
        <v>-775.14301702037255</v>
      </c>
      <c r="F102" s="63">
        <f t="shared" si="116"/>
        <v>-370.73745156262095</v>
      </c>
      <c r="G102" s="63">
        <f t="shared" si="116"/>
        <v>-8.5464388696492666</v>
      </c>
      <c r="H102" s="63">
        <f t="shared" si="117"/>
        <v>17783.712548437376</v>
      </c>
      <c r="I102" s="63">
        <f t="shared" si="117"/>
        <v>30981.233561130357</v>
      </c>
      <c r="J102" s="59">
        <f t="shared" si="73"/>
        <v>370.83594702846619</v>
      </c>
      <c r="K102" s="59">
        <f t="shared" si="74"/>
        <v>181.32057919090704</v>
      </c>
      <c r="L102" s="59">
        <f t="shared" si="75"/>
        <v>289.4949096379911</v>
      </c>
      <c r="M102" s="60"/>
      <c r="N102" s="65">
        <f t="shared" si="76"/>
        <v>10</v>
      </c>
      <c r="O102" s="65">
        <f t="shared" si="64"/>
        <v>2.5307274153917828E-2</v>
      </c>
      <c r="P102" s="65">
        <f t="shared" si="64"/>
        <v>5.7595865315815059E-3</v>
      </c>
      <c r="Q102" s="59">
        <f t="shared" si="77"/>
        <v>2.5620104026934376E-2</v>
      </c>
      <c r="R102" s="59">
        <f t="shared" si="78"/>
        <v>1.0000547027348301</v>
      </c>
      <c r="S102" s="59">
        <f t="shared" si="79"/>
        <v>7.2083531741137206</v>
      </c>
      <c r="T102" s="59">
        <f t="shared" si="80"/>
        <v>-6.672190550286186</v>
      </c>
      <c r="U102" s="59">
        <f t="shared" si="81"/>
        <v>-1.8751127921208526</v>
      </c>
      <c r="W102" s="72">
        <f t="shared" ref="W102:X102" si="119">B102+0.001</f>
        <v>44.600999999999999</v>
      </c>
      <c r="X102" s="72">
        <f t="shared" si="119"/>
        <v>195.86100000000002</v>
      </c>
    </row>
    <row r="103" spans="1:24" x14ac:dyDescent="0.4">
      <c r="A103" s="140">
        <v>990</v>
      </c>
      <c r="B103" s="140">
        <v>46.1</v>
      </c>
      <c r="C103" s="140">
        <v>196.18</v>
      </c>
      <c r="D103" s="63">
        <f t="shared" si="69"/>
        <v>887.71056702362273</v>
      </c>
      <c r="E103" s="63">
        <f t="shared" si="70"/>
        <v>-782.17056702362277</v>
      </c>
      <c r="F103" s="63">
        <f t="shared" si="116"/>
        <v>-377.57502378390711</v>
      </c>
      <c r="G103" s="63">
        <f t="shared" si="116"/>
        <v>-10.509931701873914</v>
      </c>
      <c r="H103" s="63">
        <f t="shared" si="117"/>
        <v>17776.874976216088</v>
      </c>
      <c r="I103" s="63">
        <f t="shared" si="117"/>
        <v>30979.270068298134</v>
      </c>
      <c r="J103" s="59">
        <f t="shared" si="73"/>
        <v>377.72126925789615</v>
      </c>
      <c r="K103" s="59">
        <f t="shared" si="74"/>
        <v>181.59443618050986</v>
      </c>
      <c r="L103" s="59">
        <f t="shared" si="75"/>
        <v>295.99490270679439</v>
      </c>
      <c r="M103" s="60"/>
      <c r="N103" s="65">
        <f t="shared" si="76"/>
        <v>10</v>
      </c>
      <c r="O103" s="65">
        <f t="shared" si="64"/>
        <v>2.6179938779914945E-2</v>
      </c>
      <c r="P103" s="65">
        <f t="shared" si="64"/>
        <v>5.5850536063817352E-3</v>
      </c>
      <c r="Q103" s="59">
        <f t="shared" si="77"/>
        <v>2.6479663629361605E-2</v>
      </c>
      <c r="R103" s="59">
        <f t="shared" si="78"/>
        <v>1.0000584351461426</v>
      </c>
      <c r="S103" s="59">
        <f t="shared" si="79"/>
        <v>7.0275500032501759</v>
      </c>
      <c r="T103" s="59">
        <f t="shared" si="80"/>
        <v>-6.8375722212861447</v>
      </c>
      <c r="U103" s="59">
        <f t="shared" si="81"/>
        <v>-1.9634928322246468</v>
      </c>
      <c r="W103" s="72">
        <f t="shared" ref="W103:X103" si="120">B103-0.001</f>
        <v>46.099000000000004</v>
      </c>
      <c r="X103" s="72">
        <f t="shared" si="120"/>
        <v>196.179</v>
      </c>
    </row>
    <row r="104" spans="1:24" x14ac:dyDescent="0.4">
      <c r="A104" s="140">
        <v>1000</v>
      </c>
      <c r="B104" s="140">
        <v>47.05</v>
      </c>
      <c r="C104" s="140">
        <v>196.59</v>
      </c>
      <c r="D104" s="63">
        <f t="shared" si="69"/>
        <v>894.58454848780411</v>
      </c>
      <c r="E104" s="63">
        <f t="shared" si="70"/>
        <v>-789.04454848780415</v>
      </c>
      <c r="F104" s="63">
        <f t="shared" si="116"/>
        <v>-384.54264981635089</v>
      </c>
      <c r="G104" s="63">
        <f t="shared" si="116"/>
        <v>-12.558846118536703</v>
      </c>
      <c r="H104" s="63">
        <f t="shared" si="117"/>
        <v>17769.907350183643</v>
      </c>
      <c r="I104" s="63">
        <f t="shared" si="117"/>
        <v>30977.22115388147</v>
      </c>
      <c r="J104" s="59">
        <f t="shared" si="73"/>
        <v>384.747675943091</v>
      </c>
      <c r="K104" s="59">
        <f t="shared" si="74"/>
        <v>181.8705680791108</v>
      </c>
      <c r="L104" s="59">
        <f t="shared" si="75"/>
        <v>302.649430711018</v>
      </c>
      <c r="M104" s="60"/>
      <c r="N104" s="65">
        <f t="shared" si="76"/>
        <v>10</v>
      </c>
      <c r="O104" s="65">
        <f t="shared" si="64"/>
        <v>1.6580627893946057E-2</v>
      </c>
      <c r="P104" s="65">
        <f t="shared" si="64"/>
        <v>7.1558499331766919E-3</v>
      </c>
      <c r="Q104" s="59">
        <f t="shared" si="77"/>
        <v>1.7375985550087236E-2</v>
      </c>
      <c r="R104" s="59">
        <f t="shared" si="78"/>
        <v>1.0000251611658317</v>
      </c>
      <c r="S104" s="59">
        <f t="shared" si="79"/>
        <v>6.8739814641814094</v>
      </c>
      <c r="T104" s="59">
        <f t="shared" si="80"/>
        <v>-6.9676260324437775</v>
      </c>
      <c r="U104" s="59">
        <f t="shared" si="81"/>
        <v>-2.0489144166627891</v>
      </c>
      <c r="W104" s="72">
        <f t="shared" ref="W104:X104" si="121">B104+0.001</f>
        <v>47.050999999999995</v>
      </c>
      <c r="X104" s="72">
        <f t="shared" si="121"/>
        <v>196.59100000000001</v>
      </c>
    </row>
    <row r="105" spans="1:24" x14ac:dyDescent="0.4">
      <c r="A105" s="140">
        <v>1010</v>
      </c>
      <c r="B105" s="140">
        <v>47.43</v>
      </c>
      <c r="C105" s="140">
        <v>196.54</v>
      </c>
      <c r="D105" s="63">
        <f t="shared" si="69"/>
        <v>901.37382526327565</v>
      </c>
      <c r="E105" s="63">
        <f t="shared" si="70"/>
        <v>-795.83382526327568</v>
      </c>
      <c r="F105" s="63">
        <f t="shared" si="116"/>
        <v>-391.57996220459995</v>
      </c>
      <c r="G105" s="63">
        <f t="shared" si="116"/>
        <v>-14.652069766306621</v>
      </c>
      <c r="H105" s="63">
        <f t="shared" si="117"/>
        <v>17762.870037795394</v>
      </c>
      <c r="I105" s="63">
        <f t="shared" si="117"/>
        <v>30975.127930233699</v>
      </c>
      <c r="J105" s="59">
        <f t="shared" si="73"/>
        <v>391.85399059929534</v>
      </c>
      <c r="K105" s="59">
        <f t="shared" si="74"/>
        <v>182.14288363778326</v>
      </c>
      <c r="L105" s="59">
        <f t="shared" si="75"/>
        <v>309.38582298561789</v>
      </c>
      <c r="M105" s="60"/>
      <c r="N105" s="65">
        <f t="shared" si="76"/>
        <v>10</v>
      </c>
      <c r="O105" s="65">
        <f t="shared" si="64"/>
        <v>6.6322511575784967E-3</v>
      </c>
      <c r="P105" s="65">
        <f t="shared" si="64"/>
        <v>-8.726646259973632E-4</v>
      </c>
      <c r="Q105" s="59">
        <f t="shared" si="77"/>
        <v>6.6631272175770029E-3</v>
      </c>
      <c r="R105" s="59">
        <f t="shared" si="78"/>
        <v>1.0000036997884525</v>
      </c>
      <c r="S105" s="59">
        <f t="shared" si="79"/>
        <v>6.7892767754715875</v>
      </c>
      <c r="T105" s="59">
        <f t="shared" si="80"/>
        <v>-7.0373123882490676</v>
      </c>
      <c r="U105" s="59">
        <f t="shared" si="81"/>
        <v>-2.0932236477699169</v>
      </c>
      <c r="W105" s="72">
        <f t="shared" ref="W105:X105" si="122">B105-0.001</f>
        <v>47.429000000000002</v>
      </c>
      <c r="X105" s="72">
        <f t="shared" si="122"/>
        <v>196.53899999999999</v>
      </c>
    </row>
    <row r="106" spans="1:24" x14ac:dyDescent="0.4">
      <c r="A106" s="140">
        <v>1020</v>
      </c>
      <c r="B106" s="140">
        <v>47.64</v>
      </c>
      <c r="C106" s="140">
        <v>196.81</v>
      </c>
      <c r="D106" s="63">
        <f t="shared" si="69"/>
        <v>908.1252253281998</v>
      </c>
      <c r="E106" s="63">
        <f t="shared" si="70"/>
        <v>-802.58522532819984</v>
      </c>
      <c r="F106" s="63">
        <f t="shared" si="116"/>
        <v>-398.64662140714989</v>
      </c>
      <c r="G106" s="63">
        <f t="shared" si="116"/>
        <v>-16.768839056442665</v>
      </c>
      <c r="H106" s="63">
        <f t="shared" si="117"/>
        <v>17755.803378592846</v>
      </c>
      <c r="I106" s="63">
        <f t="shared" si="117"/>
        <v>30973.011160943563</v>
      </c>
      <c r="J106" s="59">
        <f t="shared" si="73"/>
        <v>398.99915128059655</v>
      </c>
      <c r="K106" s="59">
        <f t="shared" si="74"/>
        <v>182.40869376378839</v>
      </c>
      <c r="L106" s="59">
        <f t="shared" si="75"/>
        <v>316.1598310714113</v>
      </c>
      <c r="M106" s="60"/>
      <c r="N106" s="65">
        <f t="shared" si="76"/>
        <v>10</v>
      </c>
      <c r="O106" s="65">
        <f t="shared" si="64"/>
        <v>3.6651914291881069E-3</v>
      </c>
      <c r="P106" s="65">
        <f t="shared" si="64"/>
        <v>4.7123889803848684E-3</v>
      </c>
      <c r="Q106" s="59">
        <f t="shared" si="77"/>
        <v>5.05154482693837E-3</v>
      </c>
      <c r="R106" s="59">
        <f t="shared" si="78"/>
        <v>1.0000021265141879</v>
      </c>
      <c r="S106" s="59">
        <f t="shared" si="79"/>
        <v>6.7514000649241561</v>
      </c>
      <c r="T106" s="59">
        <f t="shared" si="80"/>
        <v>-7.0666592025499373</v>
      </c>
      <c r="U106" s="59">
        <f t="shared" si="81"/>
        <v>-2.1167692901360455</v>
      </c>
      <c r="W106" s="72">
        <f t="shared" ref="W106:X106" si="123">B106+0.001</f>
        <v>47.640999999999998</v>
      </c>
      <c r="X106" s="72">
        <f t="shared" si="123"/>
        <v>196.81100000000001</v>
      </c>
    </row>
    <row r="107" spans="1:24" x14ac:dyDescent="0.4">
      <c r="A107" s="140">
        <v>1030</v>
      </c>
      <c r="B107" s="140">
        <v>47.79</v>
      </c>
      <c r="C107" s="140">
        <v>196.56</v>
      </c>
      <c r="D107" s="63">
        <f t="shared" si="69"/>
        <v>914.8534178039356</v>
      </c>
      <c r="E107" s="63">
        <f t="shared" si="70"/>
        <v>-809.31341780393564</v>
      </c>
      <c r="F107" s="63">
        <f t="shared" si="116"/>
        <v>-405.73321090092293</v>
      </c>
      <c r="G107" s="63">
        <f t="shared" si="116"/>
        <v>-18.892875639595903</v>
      </c>
      <c r="H107" s="63">
        <f t="shared" si="117"/>
        <v>17748.716789099071</v>
      </c>
      <c r="I107" s="63">
        <f t="shared" si="117"/>
        <v>30970.887124360408</v>
      </c>
      <c r="J107" s="59">
        <f t="shared" si="73"/>
        <v>406.17284396904978</v>
      </c>
      <c r="K107" s="59">
        <f t="shared" si="74"/>
        <v>182.66603928426616</v>
      </c>
      <c r="L107" s="59">
        <f t="shared" si="75"/>
        <v>322.95377797195323</v>
      </c>
      <c r="M107" s="60"/>
      <c r="N107" s="65">
        <f t="shared" si="76"/>
        <v>10</v>
      </c>
      <c r="O107" s="65">
        <f t="shared" si="64"/>
        <v>2.6179938779914693E-3</v>
      </c>
      <c r="P107" s="65">
        <f t="shared" si="64"/>
        <v>-4.3633231299858239E-3</v>
      </c>
      <c r="Q107" s="59">
        <f t="shared" si="77"/>
        <v>4.1561959644422775E-3</v>
      </c>
      <c r="R107" s="59">
        <f t="shared" si="78"/>
        <v>1.0000014394995611</v>
      </c>
      <c r="S107" s="59">
        <f t="shared" si="79"/>
        <v>6.7281924757358054</v>
      </c>
      <c r="T107" s="59">
        <f t="shared" si="80"/>
        <v>-7.0865894937730252</v>
      </c>
      <c r="U107" s="59">
        <f t="shared" si="81"/>
        <v>-2.1240365831532384</v>
      </c>
      <c r="W107" s="72">
        <f t="shared" ref="W107:X107" si="124">B107-0.001</f>
        <v>47.789000000000001</v>
      </c>
      <c r="X107" s="72">
        <f t="shared" si="124"/>
        <v>196.559</v>
      </c>
    </row>
    <row r="108" spans="1:24" x14ac:dyDescent="0.4">
      <c r="A108" s="140">
        <v>1040</v>
      </c>
      <c r="B108" s="140">
        <v>47.92</v>
      </c>
      <c r="C108" s="140">
        <v>196.49</v>
      </c>
      <c r="D108" s="63">
        <f t="shared" si="69"/>
        <v>921.56350840930293</v>
      </c>
      <c r="E108" s="63">
        <f t="shared" si="70"/>
        <v>-816.02350840930296</v>
      </c>
      <c r="F108" s="63">
        <f t="shared" si="116"/>
        <v>-412.84145025530887</v>
      </c>
      <c r="G108" s="63">
        <f t="shared" si="116"/>
        <v>-21.001801340090065</v>
      </c>
      <c r="H108" s="63">
        <f t="shared" si="117"/>
        <v>17741.608549744684</v>
      </c>
      <c r="I108" s="63">
        <f t="shared" si="117"/>
        <v>30968.778198659915</v>
      </c>
      <c r="J108" s="59">
        <f t="shared" si="73"/>
        <v>413.37530007057183</v>
      </c>
      <c r="K108" s="59">
        <f t="shared" si="74"/>
        <v>182.91220314749231</v>
      </c>
      <c r="L108" s="59">
        <f t="shared" si="75"/>
        <v>329.75459653976736</v>
      </c>
      <c r="M108" s="60"/>
      <c r="N108" s="65">
        <f t="shared" si="76"/>
        <v>10</v>
      </c>
      <c r="O108" s="65">
        <f t="shared" si="64"/>
        <v>2.2689280275926729E-3</v>
      </c>
      <c r="P108" s="65">
        <f t="shared" si="64"/>
        <v>-1.2217304763959117E-3</v>
      </c>
      <c r="Q108" s="59">
        <f t="shared" si="77"/>
        <v>2.4430716341155012E-3</v>
      </c>
      <c r="R108" s="59">
        <f t="shared" si="78"/>
        <v>1.0000004973835477</v>
      </c>
      <c r="S108" s="59">
        <f t="shared" si="79"/>
        <v>6.7100906053673288</v>
      </c>
      <c r="T108" s="59">
        <f t="shared" si="80"/>
        <v>-7.1082393543859466</v>
      </c>
      <c r="U108" s="59">
        <f t="shared" si="81"/>
        <v>-2.1089257004941611</v>
      </c>
      <c r="W108" s="72">
        <f t="shared" ref="W108:X108" si="125">B108+0.001</f>
        <v>47.920999999999999</v>
      </c>
      <c r="X108" s="72">
        <f t="shared" si="125"/>
        <v>196.49100000000001</v>
      </c>
    </row>
    <row r="109" spans="1:24" x14ac:dyDescent="0.4">
      <c r="A109" s="140">
        <v>1050</v>
      </c>
      <c r="B109" s="140">
        <v>48.18</v>
      </c>
      <c r="C109" s="140">
        <v>196.6</v>
      </c>
      <c r="D109" s="63">
        <f t="shared" si="69"/>
        <v>928.24832216396237</v>
      </c>
      <c r="E109" s="63">
        <f t="shared" si="70"/>
        <v>-822.70832216396241</v>
      </c>
      <c r="F109" s="63">
        <f t="shared" si="116"/>
        <v>-419.97079205562864</v>
      </c>
      <c r="G109" s="63">
        <f t="shared" si="116"/>
        <v>-23.119715873080271</v>
      </c>
      <c r="H109" s="63">
        <f t="shared" si="117"/>
        <v>17734.479207944365</v>
      </c>
      <c r="I109" s="63">
        <f t="shared" si="117"/>
        <v>30966.660284126923</v>
      </c>
      <c r="J109" s="59">
        <f t="shared" si="73"/>
        <v>420.60668972554873</v>
      </c>
      <c r="K109" s="59">
        <f t="shared" si="74"/>
        <v>183.15099627874932</v>
      </c>
      <c r="L109" s="59">
        <f t="shared" si="75"/>
        <v>336.57735842917941</v>
      </c>
      <c r="M109" s="60"/>
      <c r="N109" s="65">
        <f t="shared" si="76"/>
        <v>10</v>
      </c>
      <c r="O109" s="65">
        <f t="shared" si="64"/>
        <v>4.5378560551852217E-3</v>
      </c>
      <c r="P109" s="65">
        <f t="shared" si="64"/>
        <v>1.9198621771935045E-3</v>
      </c>
      <c r="Q109" s="59">
        <f t="shared" si="77"/>
        <v>4.757194396626252E-3</v>
      </c>
      <c r="R109" s="59">
        <f t="shared" si="78"/>
        <v>1.0000018859124786</v>
      </c>
      <c r="S109" s="59">
        <f t="shared" si="79"/>
        <v>6.6848137546593902</v>
      </c>
      <c r="T109" s="59">
        <f t="shared" si="80"/>
        <v>-7.1293418003197679</v>
      </c>
      <c r="U109" s="59">
        <f t="shared" si="81"/>
        <v>-2.1179145329902047</v>
      </c>
      <c r="W109" s="72">
        <f t="shared" ref="W109:X109" si="126">B109-0.001</f>
        <v>48.179000000000002</v>
      </c>
      <c r="X109" s="72">
        <f t="shared" si="126"/>
        <v>196.59899999999999</v>
      </c>
    </row>
    <row r="110" spans="1:24" x14ac:dyDescent="0.4">
      <c r="A110" s="142">
        <v>1060</v>
      </c>
      <c r="B110" s="142">
        <v>48.47</v>
      </c>
      <c r="C110" s="142">
        <v>196.4</v>
      </c>
      <c r="D110" s="63">
        <f t="shared" ref="D110:D173" si="127">S110+D109</f>
        <v>934.89736392290831</v>
      </c>
      <c r="E110" s="63">
        <f t="shared" ref="E110:E173" si="128">$D$1-D110</f>
        <v>-829.35736392290835</v>
      </c>
      <c r="F110" s="63">
        <f t="shared" ref="F110:F173" si="129">T110+F109</f>
        <v>-427.13248254404539</v>
      </c>
      <c r="G110" s="63">
        <f t="shared" ref="G110:G173" si="130">U110+G109</f>
        <v>-25.241074612593611</v>
      </c>
      <c r="H110" s="63">
        <f t="shared" ref="H110:H173" si="131">H109+T110</f>
        <v>17727.317517455947</v>
      </c>
      <c r="I110" s="63">
        <f t="shared" ref="I110:I173" si="132">I109+U110</f>
        <v>30964.538925387409</v>
      </c>
      <c r="J110" s="59">
        <f t="shared" ref="J110:J173" si="133">SQRT(F110^2+G110^2)</f>
        <v>427.8776337831153</v>
      </c>
      <c r="K110" s="59">
        <f t="shared" ref="K110:K173" si="134">IF(J110=0,0,IF(F110&lt;0,ATAN(G110/F110)*180/PI()+180,ATAN(G110/F110)*180/PI()))</f>
        <v>183.38191819927764</v>
      </c>
      <c r="L110" s="59">
        <f t="shared" ref="L110:L173" si="135">COS((K110-$B$1)*PI()/180)*J110</f>
        <v>343.42711474462851</v>
      </c>
      <c r="M110" s="60"/>
      <c r="N110" s="65">
        <f t="shared" ref="N110:N173" si="136">A110-A109</f>
        <v>10</v>
      </c>
      <c r="O110" s="65">
        <f t="shared" ref="O110:O173" si="137">RADIANS(B110-B109)</f>
        <v>5.0614548307835409E-3</v>
      </c>
      <c r="P110" s="65">
        <f t="shared" ref="P110:P173" si="138">RADIANS(C110-C109)</f>
        <v>-3.4906585039884606E-3</v>
      </c>
      <c r="Q110" s="59">
        <f t="shared" ref="Q110:Q173" si="139">ACOS(COS(O110)-SIN(RADIANS(B109))*SIN(RADIANS(B110))*(1-COS(P110)))</f>
        <v>5.6935173289707208E-3</v>
      </c>
      <c r="R110" s="59">
        <f t="shared" ref="R110:R173" si="140">2/Q110*TAN(Q110/2)</f>
        <v>1.0000027013537212</v>
      </c>
      <c r="S110" s="59">
        <f t="shared" ref="S110:S173" si="141">(N110/2)*(COS(RADIANS(B109))+COS(RADIANS(B110)))*R110</f>
        <v>6.6490417589459216</v>
      </c>
      <c r="T110" s="59">
        <f t="shared" ref="T110:T173" si="142">(N110/2)*(SIN(RADIANS(B109))*COS(RADIANS(C109))+SIN(RADIANS(B110))*COS(RADIANS(C110)))*R110</f>
        <v>-7.1616904884167605</v>
      </c>
      <c r="U110" s="59">
        <f t="shared" ref="U110:U173" si="143">(N110/2)*(SIN(RADIANS(B109))*SIN(RADIANS(C109))+SIN(RADIANS(B110))*SIN(RADIANS(C110)))*R110</f>
        <v>-2.1213587395133402</v>
      </c>
      <c r="W110" s="72">
        <f t="shared" ref="W110" si="144">B110+0.001</f>
        <v>48.470999999999997</v>
      </c>
      <c r="X110" s="72">
        <f t="shared" ref="X110" si="145">C110+0.001</f>
        <v>196.40100000000001</v>
      </c>
    </row>
    <row r="111" spans="1:24" x14ac:dyDescent="0.4">
      <c r="A111" s="142">
        <v>1070</v>
      </c>
      <c r="B111" s="142">
        <v>48.62</v>
      </c>
      <c r="C111" s="142">
        <v>196.22</v>
      </c>
      <c r="D111" s="63">
        <f t="shared" si="127"/>
        <v>941.51768124541127</v>
      </c>
      <c r="E111" s="63">
        <f t="shared" si="128"/>
        <v>-835.9776812454113</v>
      </c>
      <c r="F111" s="63">
        <f t="shared" si="129"/>
        <v>-434.32562096618602</v>
      </c>
      <c r="G111" s="63">
        <f t="shared" si="130"/>
        <v>-27.345844166377788</v>
      </c>
      <c r="H111" s="63">
        <f t="shared" si="131"/>
        <v>17720.124379033809</v>
      </c>
      <c r="I111" s="63">
        <f t="shared" si="132"/>
        <v>30962.434155833624</v>
      </c>
      <c r="J111" s="59">
        <f t="shared" si="133"/>
        <v>435.18563880352821</v>
      </c>
      <c r="K111" s="59">
        <f t="shared" si="134"/>
        <v>183.60267950924205</v>
      </c>
      <c r="L111" s="59">
        <f t="shared" si="135"/>
        <v>350.29029825191287</v>
      </c>
      <c r="M111" s="60"/>
      <c r="N111" s="65">
        <f t="shared" si="136"/>
        <v>10</v>
      </c>
      <c r="O111" s="65">
        <f t="shared" si="137"/>
        <v>2.6179938779914693E-3</v>
      </c>
      <c r="P111" s="65">
        <f t="shared" si="138"/>
        <v>-3.1415926535899121E-3</v>
      </c>
      <c r="Q111" s="59">
        <f t="shared" si="139"/>
        <v>3.5210475313018907E-3</v>
      </c>
      <c r="R111" s="59">
        <f t="shared" si="140"/>
        <v>1.0000010331492575</v>
      </c>
      <c r="S111" s="59">
        <f t="shared" si="141"/>
        <v>6.6203173225029195</v>
      </c>
      <c r="T111" s="59">
        <f t="shared" si="142"/>
        <v>-7.1931384221406445</v>
      </c>
      <c r="U111" s="59">
        <f t="shared" si="143"/>
        <v>-2.1047695537841764</v>
      </c>
      <c r="W111" s="72">
        <f t="shared" ref="W111" si="146">B111-0.001</f>
        <v>48.619</v>
      </c>
      <c r="X111" s="72">
        <f t="shared" ref="X111" si="147">C111-0.001</f>
        <v>196.21899999999999</v>
      </c>
    </row>
    <row r="112" spans="1:24" x14ac:dyDescent="0.4">
      <c r="A112" s="142">
        <v>1080</v>
      </c>
      <c r="B112" s="142">
        <v>48</v>
      </c>
      <c r="C112" s="142">
        <v>196.16</v>
      </c>
      <c r="D112" s="63">
        <f t="shared" si="127"/>
        <v>948.16864945022098</v>
      </c>
      <c r="E112" s="63">
        <f t="shared" si="128"/>
        <v>-842.62864945022102</v>
      </c>
      <c r="F112" s="63">
        <f t="shared" si="129"/>
        <v>-441.49697777023448</v>
      </c>
      <c r="G112" s="63">
        <f t="shared" si="130"/>
        <v>-29.42797832259739</v>
      </c>
      <c r="H112" s="63">
        <f t="shared" si="131"/>
        <v>17712.953022229762</v>
      </c>
      <c r="I112" s="63">
        <f t="shared" si="132"/>
        <v>30960.352021677405</v>
      </c>
      <c r="J112" s="59">
        <f t="shared" si="133"/>
        <v>442.47665168730225</v>
      </c>
      <c r="K112" s="59">
        <f t="shared" si="134"/>
        <v>183.81340898795148</v>
      </c>
      <c r="L112" s="59">
        <f t="shared" si="135"/>
        <v>357.12224631860084</v>
      </c>
      <c r="M112" s="60"/>
      <c r="N112" s="65">
        <f t="shared" si="136"/>
        <v>10</v>
      </c>
      <c r="O112" s="65">
        <f t="shared" si="137"/>
        <v>-1.0821041362364798E-2</v>
      </c>
      <c r="P112" s="65">
        <f t="shared" si="138"/>
        <v>-1.0471975511966373E-3</v>
      </c>
      <c r="Q112" s="59">
        <f t="shared" si="139"/>
        <v>1.0849259827195423E-2</v>
      </c>
      <c r="R112" s="59">
        <f t="shared" si="140"/>
        <v>1.000009808985358</v>
      </c>
      <c r="S112" s="59">
        <f t="shared" si="141"/>
        <v>6.6509682048097671</v>
      </c>
      <c r="T112" s="59">
        <f t="shared" si="142"/>
        <v>-7.1713568040484361</v>
      </c>
      <c r="U112" s="59">
        <f t="shared" si="143"/>
        <v>-2.0821341562196034</v>
      </c>
      <c r="W112" s="72">
        <f t="shared" ref="W112" si="148">B112+0.001</f>
        <v>48.000999999999998</v>
      </c>
      <c r="X112" s="72">
        <f t="shared" ref="X112" si="149">C112+0.001</f>
        <v>196.161</v>
      </c>
    </row>
    <row r="113" spans="1:24" x14ac:dyDescent="0.4">
      <c r="A113" s="142">
        <v>1090</v>
      </c>
      <c r="B113" s="142">
        <v>47.54</v>
      </c>
      <c r="C113" s="142">
        <v>196.05</v>
      </c>
      <c r="D113" s="63">
        <f t="shared" si="127"/>
        <v>954.88971634726511</v>
      </c>
      <c r="E113" s="63">
        <f t="shared" si="128"/>
        <v>-849.34971634726514</v>
      </c>
      <c r="F113" s="63">
        <f t="shared" si="129"/>
        <v>-448.61088616395358</v>
      </c>
      <c r="G113" s="63">
        <f t="shared" si="130"/>
        <v>-31.482001971506385</v>
      </c>
      <c r="H113" s="63">
        <f t="shared" si="131"/>
        <v>17705.839113836042</v>
      </c>
      <c r="I113" s="63">
        <f t="shared" si="132"/>
        <v>30958.297998028494</v>
      </c>
      <c r="J113" s="59">
        <f t="shared" si="133"/>
        <v>449.71417993314554</v>
      </c>
      <c r="K113" s="59">
        <f t="shared" si="134"/>
        <v>184.01424385194636</v>
      </c>
      <c r="L113" s="59">
        <f t="shared" si="135"/>
        <v>363.89211726398861</v>
      </c>
      <c r="M113" s="60"/>
      <c r="N113" s="65">
        <f t="shared" si="136"/>
        <v>10</v>
      </c>
      <c r="O113" s="65">
        <f t="shared" si="137"/>
        <v>-8.0285145591739316E-3</v>
      </c>
      <c r="P113" s="65">
        <f t="shared" si="138"/>
        <v>-1.9198621771935045E-3</v>
      </c>
      <c r="Q113" s="59">
        <f t="shared" si="139"/>
        <v>8.1533957113111288E-3</v>
      </c>
      <c r="R113" s="59">
        <f t="shared" si="140"/>
        <v>1.0000055398586298</v>
      </c>
      <c r="S113" s="59">
        <f t="shared" si="141"/>
        <v>6.7210668970441461</v>
      </c>
      <c r="T113" s="59">
        <f t="shared" si="142"/>
        <v>-7.1139083937191181</v>
      </c>
      <c r="U113" s="59">
        <f t="shared" si="143"/>
        <v>-2.0540236489089949</v>
      </c>
      <c r="W113" s="72">
        <f t="shared" ref="W113" si="150">B113-0.001</f>
        <v>47.539000000000001</v>
      </c>
      <c r="X113" s="72">
        <f t="shared" ref="X113" si="151">C113-0.001</f>
        <v>196.04900000000001</v>
      </c>
    </row>
    <row r="114" spans="1:24" x14ac:dyDescent="0.4">
      <c r="A114" s="142">
        <v>1100</v>
      </c>
      <c r="B114" s="142">
        <v>47.19</v>
      </c>
      <c r="C114" s="142">
        <v>196.15</v>
      </c>
      <c r="D114" s="63">
        <f t="shared" si="127"/>
        <v>961.66296174153013</v>
      </c>
      <c r="E114" s="63">
        <f t="shared" si="128"/>
        <v>-856.12296174153016</v>
      </c>
      <c r="F114" s="63">
        <f t="shared" si="129"/>
        <v>-455.67917187871865</v>
      </c>
      <c r="G114" s="63">
        <f t="shared" si="130"/>
        <v>-33.522139021182817</v>
      </c>
      <c r="H114" s="63">
        <f t="shared" si="131"/>
        <v>17698.770828121276</v>
      </c>
      <c r="I114" s="63">
        <f t="shared" si="132"/>
        <v>30956.257860978818</v>
      </c>
      <c r="J114" s="59">
        <f t="shared" si="133"/>
        <v>456.91053991851652</v>
      </c>
      <c r="K114" s="59">
        <f t="shared" si="134"/>
        <v>184.20739768590417</v>
      </c>
      <c r="L114" s="59">
        <f t="shared" si="135"/>
        <v>370.61811307575601</v>
      </c>
      <c r="M114" s="60"/>
      <c r="N114" s="65">
        <f t="shared" si="136"/>
        <v>10</v>
      </c>
      <c r="O114" s="65">
        <f t="shared" si="137"/>
        <v>-6.1086523819801784E-3</v>
      </c>
      <c r="P114" s="65">
        <f t="shared" si="138"/>
        <v>1.7453292519942303E-3</v>
      </c>
      <c r="Q114" s="59">
        <f t="shared" si="139"/>
        <v>6.2421388113387266E-3</v>
      </c>
      <c r="R114" s="59">
        <f t="shared" si="140"/>
        <v>1.0000032470373967</v>
      </c>
      <c r="S114" s="59">
        <f t="shared" si="141"/>
        <v>6.7732453942650599</v>
      </c>
      <c r="T114" s="59">
        <f t="shared" si="142"/>
        <v>-7.0682857147650671</v>
      </c>
      <c r="U114" s="59">
        <f t="shared" si="143"/>
        <v>-2.0401370496764302</v>
      </c>
      <c r="W114" s="72">
        <f t="shared" ref="W114" si="152">B114+0.001</f>
        <v>47.190999999999995</v>
      </c>
      <c r="X114" s="72">
        <f t="shared" ref="X114" si="153">C114+0.001</f>
        <v>196.15100000000001</v>
      </c>
    </row>
    <row r="115" spans="1:24" x14ac:dyDescent="0.4">
      <c r="A115" s="142">
        <v>1110</v>
      </c>
      <c r="B115" s="142">
        <v>45.78</v>
      </c>
      <c r="C115" s="142">
        <v>196.13</v>
      </c>
      <c r="D115" s="63">
        <f t="shared" si="127"/>
        <v>968.54823258073611</v>
      </c>
      <c r="E115" s="63">
        <f t="shared" si="128"/>
        <v>-863.00823258073615</v>
      </c>
      <c r="F115" s="63">
        <f t="shared" si="129"/>
        <v>-462.64510030985105</v>
      </c>
      <c r="G115" s="63">
        <f t="shared" si="130"/>
        <v>-35.538035690661843</v>
      </c>
      <c r="H115" s="63">
        <f t="shared" si="131"/>
        <v>17691.804899690145</v>
      </c>
      <c r="I115" s="63">
        <f t="shared" si="132"/>
        <v>30954.241964309338</v>
      </c>
      <c r="J115" s="59">
        <f t="shared" si="133"/>
        <v>464.00801805729918</v>
      </c>
      <c r="K115" s="59">
        <f t="shared" si="134"/>
        <v>184.39254350675722</v>
      </c>
      <c r="L115" s="59">
        <f t="shared" si="135"/>
        <v>377.25011724313902</v>
      </c>
      <c r="M115" s="60"/>
      <c r="N115" s="65">
        <f t="shared" si="136"/>
        <v>10</v>
      </c>
      <c r="O115" s="65">
        <f t="shared" si="137"/>
        <v>-2.4609142453119986E-2</v>
      </c>
      <c r="P115" s="65">
        <f t="shared" si="138"/>
        <v>-3.490658503990445E-4</v>
      </c>
      <c r="Q115" s="59">
        <f t="shared" si="139"/>
        <v>2.4610444132801002E-2</v>
      </c>
      <c r="R115" s="59">
        <f t="shared" si="140"/>
        <v>1.0000504758872297</v>
      </c>
      <c r="S115" s="59">
        <f t="shared" si="141"/>
        <v>6.8852708392059991</v>
      </c>
      <c r="T115" s="59">
        <f t="shared" si="142"/>
        <v>-6.9659284311323919</v>
      </c>
      <c r="U115" s="59">
        <f t="shared" si="143"/>
        <v>-2.0158966694790297</v>
      </c>
      <c r="W115" s="72">
        <f t="shared" ref="W115" si="154">B115-0.001</f>
        <v>45.779000000000003</v>
      </c>
      <c r="X115" s="72">
        <f t="shared" ref="X115" si="155">C115-0.001</f>
        <v>196.12899999999999</v>
      </c>
    </row>
    <row r="116" spans="1:24" x14ac:dyDescent="0.4">
      <c r="A116" s="142">
        <v>1120</v>
      </c>
      <c r="B116" s="142">
        <v>44.97</v>
      </c>
      <c r="C116" s="142">
        <v>196.21</v>
      </c>
      <c r="D116" s="63">
        <f t="shared" si="127"/>
        <v>975.57281132259902</v>
      </c>
      <c r="E116" s="63">
        <f t="shared" si="128"/>
        <v>-870.03281132259906</v>
      </c>
      <c r="F116" s="63">
        <f t="shared" si="129"/>
        <v>-469.48068911347252</v>
      </c>
      <c r="G116" s="63">
        <f t="shared" si="130"/>
        <v>-37.520041112882815</v>
      </c>
      <c r="H116" s="63">
        <f t="shared" si="131"/>
        <v>17684.969310886525</v>
      </c>
      <c r="I116" s="63">
        <f t="shared" si="132"/>
        <v>30952.259958887116</v>
      </c>
      <c r="J116" s="59">
        <f t="shared" si="133"/>
        <v>470.97756946119358</v>
      </c>
      <c r="K116" s="59">
        <f t="shared" si="134"/>
        <v>184.56926296681209</v>
      </c>
      <c r="L116" s="59">
        <f t="shared" si="135"/>
        <v>383.76049058933478</v>
      </c>
      <c r="M116" s="60"/>
      <c r="N116" s="65">
        <f t="shared" si="136"/>
        <v>10</v>
      </c>
      <c r="O116" s="65">
        <f t="shared" si="137"/>
        <v>-1.4137166941154109E-2</v>
      </c>
      <c r="P116" s="65">
        <f t="shared" si="138"/>
        <v>1.3962634015956819E-3</v>
      </c>
      <c r="Q116" s="59">
        <f t="shared" si="139"/>
        <v>1.417204853545484E-2</v>
      </c>
      <c r="R116" s="59">
        <f t="shared" si="140"/>
        <v>1.0000167375828104</v>
      </c>
      <c r="S116" s="59">
        <f t="shared" si="141"/>
        <v>7.0245787418629462</v>
      </c>
      <c r="T116" s="59">
        <f t="shared" si="142"/>
        <v>-6.8355888036214676</v>
      </c>
      <c r="U116" s="59">
        <f t="shared" si="143"/>
        <v>-1.9820054222209691</v>
      </c>
      <c r="W116" s="72">
        <f t="shared" ref="W116" si="156">B116+0.001</f>
        <v>44.970999999999997</v>
      </c>
      <c r="X116" s="72">
        <f t="shared" ref="X116" si="157">C116+0.001</f>
        <v>196.21100000000001</v>
      </c>
    </row>
    <row r="117" spans="1:24" x14ac:dyDescent="0.4">
      <c r="A117" s="142">
        <v>1130</v>
      </c>
      <c r="B117" s="142">
        <v>44.14</v>
      </c>
      <c r="C117" s="142">
        <v>196.25</v>
      </c>
      <c r="D117" s="63">
        <f t="shared" si="127"/>
        <v>982.69852211941748</v>
      </c>
      <c r="E117" s="63">
        <f t="shared" si="128"/>
        <v>-877.15852211941751</v>
      </c>
      <c r="F117" s="63">
        <f t="shared" si="129"/>
        <v>-476.21696832540857</v>
      </c>
      <c r="G117" s="63">
        <f t="shared" si="130"/>
        <v>-39.480917772510004</v>
      </c>
      <c r="H117" s="63">
        <f t="shared" si="131"/>
        <v>17678.23303167459</v>
      </c>
      <c r="I117" s="63">
        <f t="shared" si="132"/>
        <v>30950.299082227488</v>
      </c>
      <c r="J117" s="59">
        <f t="shared" si="133"/>
        <v>477.85075472285581</v>
      </c>
      <c r="K117" s="59">
        <f t="shared" si="134"/>
        <v>184.73928631461237</v>
      </c>
      <c r="L117" s="59">
        <f t="shared" si="135"/>
        <v>390.18120706786812</v>
      </c>
      <c r="M117" s="60"/>
      <c r="N117" s="65">
        <f t="shared" si="136"/>
        <v>10</v>
      </c>
      <c r="O117" s="65">
        <f t="shared" si="137"/>
        <v>-1.4486232791552905E-2</v>
      </c>
      <c r="P117" s="65">
        <f t="shared" si="138"/>
        <v>6.9813170079759297E-4</v>
      </c>
      <c r="Q117" s="59">
        <f t="shared" si="139"/>
        <v>1.4494510408849193E-2</v>
      </c>
      <c r="R117" s="59">
        <f t="shared" si="140"/>
        <v>1.0000175079371585</v>
      </c>
      <c r="S117" s="59">
        <f t="shared" si="141"/>
        <v>7.1257107968184243</v>
      </c>
      <c r="T117" s="59">
        <f t="shared" si="142"/>
        <v>-6.7362792119360613</v>
      </c>
      <c r="U117" s="59">
        <f t="shared" si="143"/>
        <v>-1.96087665962719</v>
      </c>
      <c r="W117" s="72">
        <f t="shared" ref="W117" si="158">B117-0.001</f>
        <v>44.139000000000003</v>
      </c>
      <c r="X117" s="72">
        <f t="shared" ref="X117" si="159">C117-0.001</f>
        <v>196.249</v>
      </c>
    </row>
    <row r="118" spans="1:24" x14ac:dyDescent="0.4">
      <c r="A118" s="142">
        <v>1140</v>
      </c>
      <c r="B118" s="142">
        <v>43.4</v>
      </c>
      <c r="C118" s="142">
        <v>196.31</v>
      </c>
      <c r="D118" s="63">
        <f t="shared" si="127"/>
        <v>989.9196975898567</v>
      </c>
      <c r="E118" s="63">
        <f t="shared" si="128"/>
        <v>-884.37969758985673</v>
      </c>
      <c r="F118" s="63">
        <f t="shared" si="129"/>
        <v>-482.85720439768727</v>
      </c>
      <c r="G118" s="63">
        <f t="shared" si="130"/>
        <v>-41.420117425358242</v>
      </c>
      <c r="H118" s="63">
        <f t="shared" si="131"/>
        <v>17671.592795602312</v>
      </c>
      <c r="I118" s="63">
        <f t="shared" si="132"/>
        <v>30948.359882574641</v>
      </c>
      <c r="J118" s="59">
        <f t="shared" si="133"/>
        <v>484.63048394243674</v>
      </c>
      <c r="K118" s="59">
        <f t="shared" si="134"/>
        <v>184.90290391292066</v>
      </c>
      <c r="L118" s="59">
        <f t="shared" si="135"/>
        <v>396.51441652159468</v>
      </c>
      <c r="M118" s="60"/>
      <c r="N118" s="65">
        <f t="shared" si="136"/>
        <v>10</v>
      </c>
      <c r="O118" s="65">
        <f t="shared" si="137"/>
        <v>-1.2915436464758073E-2</v>
      </c>
      <c r="P118" s="65">
        <f t="shared" si="138"/>
        <v>1.0471975511966373E-3</v>
      </c>
      <c r="Q118" s="59">
        <f t="shared" si="139"/>
        <v>1.2935735181775376E-2</v>
      </c>
      <c r="R118" s="59">
        <f t="shared" si="140"/>
        <v>1.0000139446703984</v>
      </c>
      <c r="S118" s="59">
        <f t="shared" si="141"/>
        <v>7.221175470439265</v>
      </c>
      <c r="T118" s="59">
        <f t="shared" si="142"/>
        <v>-6.640236072278725</v>
      </c>
      <c r="U118" s="59">
        <f t="shared" si="143"/>
        <v>-1.9391996528482389</v>
      </c>
      <c r="W118" s="72">
        <f t="shared" ref="W118" si="160">B118+0.001</f>
        <v>43.400999999999996</v>
      </c>
      <c r="X118" s="72">
        <f t="shared" ref="X118" si="161">C118+0.001</f>
        <v>196.31100000000001</v>
      </c>
    </row>
    <row r="119" spans="1:24" x14ac:dyDescent="0.4">
      <c r="A119" s="142">
        <v>1150</v>
      </c>
      <c r="B119" s="142">
        <v>43.23</v>
      </c>
      <c r="C119" s="142">
        <v>195.99</v>
      </c>
      <c r="D119" s="63">
        <f t="shared" si="127"/>
        <v>997.19563568053479</v>
      </c>
      <c r="E119" s="63">
        <f t="shared" si="128"/>
        <v>-891.65563568053483</v>
      </c>
      <c r="F119" s="63">
        <f t="shared" si="129"/>
        <v>-489.44654341657792</v>
      </c>
      <c r="G119" s="63">
        <f t="shared" si="130"/>
        <v>-43.328294697902244</v>
      </c>
      <c r="H119" s="63">
        <f t="shared" si="131"/>
        <v>17665.003456583421</v>
      </c>
      <c r="I119" s="63">
        <f t="shared" si="132"/>
        <v>30946.451705302097</v>
      </c>
      <c r="J119" s="59">
        <f t="shared" si="133"/>
        <v>491.36062111636949</v>
      </c>
      <c r="K119" s="59">
        <f t="shared" si="134"/>
        <v>185.05892592454393</v>
      </c>
      <c r="L119" s="59">
        <f t="shared" si="135"/>
        <v>402.78869576871978</v>
      </c>
      <c r="M119" s="60"/>
      <c r="N119" s="65">
        <f t="shared" si="136"/>
        <v>10</v>
      </c>
      <c r="O119" s="65">
        <f t="shared" si="137"/>
        <v>-2.9670597283903899E-3</v>
      </c>
      <c r="P119" s="65">
        <f t="shared" si="138"/>
        <v>-5.5850536063817352E-3</v>
      </c>
      <c r="Q119" s="59">
        <f t="shared" si="139"/>
        <v>4.8459233790942857E-3</v>
      </c>
      <c r="R119" s="59">
        <f t="shared" si="140"/>
        <v>1.000001956919045</v>
      </c>
      <c r="S119" s="59">
        <f t="shared" si="141"/>
        <v>7.2759380906780544</v>
      </c>
      <c r="T119" s="59">
        <f t="shared" si="142"/>
        <v>-6.5893390188906587</v>
      </c>
      <c r="U119" s="59">
        <f t="shared" si="143"/>
        <v>-1.9081772725440049</v>
      </c>
      <c r="W119" s="72">
        <f t="shared" ref="W119" si="162">B119-0.001</f>
        <v>43.228999999999999</v>
      </c>
      <c r="X119" s="72">
        <f t="shared" ref="X119" si="163">C119-0.001</f>
        <v>195.989</v>
      </c>
    </row>
    <row r="120" spans="1:24" x14ac:dyDescent="0.4">
      <c r="A120" s="142">
        <v>1160</v>
      </c>
      <c r="B120" s="142">
        <v>43.37</v>
      </c>
      <c r="C120" s="142">
        <v>195.98</v>
      </c>
      <c r="D120" s="63">
        <f t="shared" si="127"/>
        <v>1004.4733614553096</v>
      </c>
      <c r="E120" s="63">
        <f t="shared" si="128"/>
        <v>-898.93336145530964</v>
      </c>
      <c r="F120" s="63">
        <f t="shared" si="129"/>
        <v>-496.03954577547552</v>
      </c>
      <c r="G120" s="63">
        <f t="shared" si="130"/>
        <v>-45.216939071304672</v>
      </c>
      <c r="H120" s="63">
        <f t="shared" si="131"/>
        <v>17658.410454224522</v>
      </c>
      <c r="I120" s="63">
        <f t="shared" si="132"/>
        <v>30944.563060928696</v>
      </c>
      <c r="J120" s="59">
        <f t="shared" si="133"/>
        <v>498.09617801396365</v>
      </c>
      <c r="K120" s="59">
        <f t="shared" si="134"/>
        <v>185.20845470196679</v>
      </c>
      <c r="L120" s="59">
        <f t="shared" si="135"/>
        <v>409.0532257915508</v>
      </c>
      <c r="M120" s="60"/>
      <c r="N120" s="65">
        <f t="shared" si="136"/>
        <v>10</v>
      </c>
      <c r="O120" s="65">
        <f t="shared" si="137"/>
        <v>2.4434609527920711E-3</v>
      </c>
      <c r="P120" s="65">
        <f t="shared" si="138"/>
        <v>-1.7453292519977026E-4</v>
      </c>
      <c r="Q120" s="59">
        <f t="shared" si="139"/>
        <v>2.4463910111907072E-3</v>
      </c>
      <c r="R120" s="59">
        <f t="shared" si="140"/>
        <v>1.0000004987360467</v>
      </c>
      <c r="S120" s="59">
        <f t="shared" si="141"/>
        <v>7.2777257747747912</v>
      </c>
      <c r="T120" s="59">
        <f t="shared" si="142"/>
        <v>-6.5930023588975839</v>
      </c>
      <c r="U120" s="59">
        <f t="shared" si="143"/>
        <v>-1.888644373402425</v>
      </c>
      <c r="W120" s="72">
        <f t="shared" ref="W120" si="164">B120+0.001</f>
        <v>43.370999999999995</v>
      </c>
      <c r="X120" s="72">
        <f t="shared" ref="X120" si="165">C120+0.001</f>
        <v>195.98099999999999</v>
      </c>
    </row>
    <row r="121" spans="1:24" x14ac:dyDescent="0.4">
      <c r="A121" s="142">
        <v>1170</v>
      </c>
      <c r="B121" s="142">
        <v>43.75</v>
      </c>
      <c r="C121" s="142">
        <v>195.93</v>
      </c>
      <c r="D121" s="63">
        <f t="shared" si="127"/>
        <v>1011.7198796942627</v>
      </c>
      <c r="E121" s="63">
        <f t="shared" si="128"/>
        <v>-906.1798796942627</v>
      </c>
      <c r="F121" s="63">
        <f t="shared" si="129"/>
        <v>-502.66521294999592</v>
      </c>
      <c r="G121" s="63">
        <f t="shared" si="130"/>
        <v>-47.111177265311525</v>
      </c>
      <c r="H121" s="63">
        <f t="shared" si="131"/>
        <v>17651.784787050001</v>
      </c>
      <c r="I121" s="63">
        <f t="shared" si="132"/>
        <v>30942.668822734689</v>
      </c>
      <c r="J121" s="59">
        <f t="shared" si="133"/>
        <v>504.8680811196013</v>
      </c>
      <c r="K121" s="59">
        <f t="shared" si="134"/>
        <v>185.35427859489153</v>
      </c>
      <c r="L121" s="59">
        <f t="shared" si="135"/>
        <v>415.3463741534506</v>
      </c>
      <c r="M121" s="60"/>
      <c r="N121" s="65">
        <f t="shared" si="136"/>
        <v>10</v>
      </c>
      <c r="O121" s="65">
        <f t="shared" si="137"/>
        <v>6.6322511575784967E-3</v>
      </c>
      <c r="P121" s="65">
        <f t="shared" si="138"/>
        <v>-8.7266462599686718E-4</v>
      </c>
      <c r="Q121" s="59">
        <f t="shared" si="139"/>
        <v>6.6594586745865048E-3</v>
      </c>
      <c r="R121" s="59">
        <f t="shared" si="140"/>
        <v>1.0000036957155432</v>
      </c>
      <c r="S121" s="59">
        <f t="shared" si="141"/>
        <v>7.2465182389530938</v>
      </c>
      <c r="T121" s="59">
        <f t="shared" si="142"/>
        <v>-6.6256671745203741</v>
      </c>
      <c r="U121" s="59">
        <f t="shared" si="143"/>
        <v>-1.8942381940068564</v>
      </c>
      <c r="W121" s="72">
        <f t="shared" ref="W121" si="166">B121-0.001</f>
        <v>43.749000000000002</v>
      </c>
      <c r="X121" s="72">
        <f t="shared" ref="X121" si="167">C121-0.001</f>
        <v>195.929</v>
      </c>
    </row>
    <row r="122" spans="1:24" x14ac:dyDescent="0.4">
      <c r="A122" s="142">
        <v>1180</v>
      </c>
      <c r="B122" s="142">
        <v>43.96</v>
      </c>
      <c r="C122" s="142">
        <v>196.22</v>
      </c>
      <c r="D122" s="63">
        <f t="shared" si="127"/>
        <v>1018.9308379067545</v>
      </c>
      <c r="E122" s="63">
        <f t="shared" si="128"/>
        <v>-913.39083790675454</v>
      </c>
      <c r="F122" s="63">
        <f t="shared" si="129"/>
        <v>-509.32264410313002</v>
      </c>
      <c r="G122" s="63">
        <f t="shared" si="130"/>
        <v>-49.02963437325306</v>
      </c>
      <c r="H122" s="63">
        <f t="shared" si="131"/>
        <v>17645.127355896868</v>
      </c>
      <c r="I122" s="63">
        <f t="shared" si="132"/>
        <v>30940.750365626747</v>
      </c>
      <c r="J122" s="59">
        <f t="shared" si="133"/>
        <v>511.67710603756598</v>
      </c>
      <c r="K122" s="59">
        <f t="shared" si="134"/>
        <v>185.49860024557589</v>
      </c>
      <c r="L122" s="59">
        <f t="shared" si="135"/>
        <v>421.67942275245599</v>
      </c>
      <c r="M122" s="60"/>
      <c r="N122" s="65">
        <f t="shared" si="136"/>
        <v>10</v>
      </c>
      <c r="O122" s="65">
        <f t="shared" si="137"/>
        <v>3.6651914291881069E-3</v>
      </c>
      <c r="P122" s="65">
        <f t="shared" si="138"/>
        <v>5.0614548307834168E-3</v>
      </c>
      <c r="Q122" s="59">
        <f t="shared" si="139"/>
        <v>5.0725632312644819E-3</v>
      </c>
      <c r="R122" s="59">
        <f t="shared" si="140"/>
        <v>1.0000021442469953</v>
      </c>
      <c r="S122" s="59">
        <f t="shared" si="141"/>
        <v>7.2109582124918976</v>
      </c>
      <c r="T122" s="59">
        <f t="shared" si="142"/>
        <v>-6.6574311531340955</v>
      </c>
      <c r="U122" s="59">
        <f t="shared" si="143"/>
        <v>-1.9184571079415371</v>
      </c>
      <c r="W122" s="72">
        <f t="shared" ref="W122" si="168">B122+0.001</f>
        <v>43.960999999999999</v>
      </c>
      <c r="X122" s="72">
        <f t="shared" ref="X122" si="169">C122+0.001</f>
        <v>196.221</v>
      </c>
    </row>
    <row r="123" spans="1:24" x14ac:dyDescent="0.4">
      <c r="A123" s="142">
        <v>1190</v>
      </c>
      <c r="B123" s="142">
        <v>44.16</v>
      </c>
      <c r="C123" s="142">
        <v>196.49</v>
      </c>
      <c r="D123" s="63">
        <f t="shared" si="127"/>
        <v>1026.1169603044284</v>
      </c>
      <c r="E123" s="63">
        <f t="shared" si="128"/>
        <v>-920.57696030442844</v>
      </c>
      <c r="F123" s="63">
        <f t="shared" si="129"/>
        <v>-515.99533745578083</v>
      </c>
      <c r="G123" s="63">
        <f t="shared" si="130"/>
        <v>-50.987852256063668</v>
      </c>
      <c r="H123" s="63">
        <f t="shared" si="131"/>
        <v>17638.454662544216</v>
      </c>
      <c r="I123" s="63">
        <f t="shared" si="132"/>
        <v>30938.792147743938</v>
      </c>
      <c r="J123" s="59">
        <f t="shared" si="133"/>
        <v>518.5083888943276</v>
      </c>
      <c r="K123" s="59">
        <f t="shared" si="134"/>
        <v>185.64333705048389</v>
      </c>
      <c r="L123" s="59">
        <f t="shared" si="135"/>
        <v>428.04972060802839</v>
      </c>
      <c r="M123" s="60"/>
      <c r="N123" s="65">
        <f t="shared" si="136"/>
        <v>10</v>
      </c>
      <c r="O123" s="65">
        <f t="shared" si="137"/>
        <v>3.4906585039885846E-3</v>
      </c>
      <c r="P123" s="65">
        <f t="shared" si="138"/>
        <v>4.7123889803848684E-3</v>
      </c>
      <c r="Q123" s="59">
        <f t="shared" si="139"/>
        <v>4.7878687600402259E-3</v>
      </c>
      <c r="R123" s="59">
        <f t="shared" si="140"/>
        <v>1.0000019103116511</v>
      </c>
      <c r="S123" s="59">
        <f t="shared" si="141"/>
        <v>7.186122397673806</v>
      </c>
      <c r="T123" s="59">
        <f t="shared" si="142"/>
        <v>-6.672693352650815</v>
      </c>
      <c r="U123" s="59">
        <f t="shared" si="143"/>
        <v>-1.9582178828106094</v>
      </c>
      <c r="W123" s="72">
        <f t="shared" ref="W123" si="170">B123-0.001</f>
        <v>44.158999999999999</v>
      </c>
      <c r="X123" s="72">
        <f t="shared" ref="X123" si="171">C123-0.001</f>
        <v>196.489</v>
      </c>
    </row>
    <row r="124" spans="1:24" x14ac:dyDescent="0.4">
      <c r="A124" s="142">
        <v>1200</v>
      </c>
      <c r="B124" s="142">
        <v>44.44</v>
      </c>
      <c r="C124" s="142">
        <v>196.97</v>
      </c>
      <c r="D124" s="63">
        <f t="shared" si="127"/>
        <v>1033.2739009374554</v>
      </c>
      <c r="E124" s="63">
        <f t="shared" si="128"/>
        <v>-927.73390093745547</v>
      </c>
      <c r="F124" s="63">
        <f t="shared" si="129"/>
        <v>-522.68379706412099</v>
      </c>
      <c r="G124" s="63">
        <f t="shared" si="130"/>
        <v>-52.998380679740038</v>
      </c>
      <c r="H124" s="63">
        <f t="shared" si="131"/>
        <v>17631.766202935876</v>
      </c>
      <c r="I124" s="63">
        <f t="shared" si="132"/>
        <v>30936.78161932026</v>
      </c>
      <c r="J124" s="59">
        <f t="shared" si="133"/>
        <v>525.36385493107707</v>
      </c>
      <c r="K124" s="59">
        <f t="shared" si="134"/>
        <v>185.78981140370527</v>
      </c>
      <c r="L124" s="59">
        <f t="shared" si="135"/>
        <v>434.46572068368488</v>
      </c>
      <c r="M124" s="60"/>
      <c r="N124" s="65">
        <f t="shared" si="136"/>
        <v>10</v>
      </c>
      <c r="O124" s="65">
        <f t="shared" si="137"/>
        <v>4.8869219055841422E-3</v>
      </c>
      <c r="P124" s="65">
        <f t="shared" si="138"/>
        <v>8.3775804095726041E-3</v>
      </c>
      <c r="Q124" s="59">
        <f t="shared" si="139"/>
        <v>7.6233965485992261E-3</v>
      </c>
      <c r="R124" s="59">
        <f t="shared" si="140"/>
        <v>1.0000048430427237</v>
      </c>
      <c r="S124" s="59">
        <f t="shared" si="141"/>
        <v>7.1569406330269381</v>
      </c>
      <c r="T124" s="59">
        <f t="shared" si="142"/>
        <v>-6.6884596083401533</v>
      </c>
      <c r="U124" s="59">
        <f t="shared" si="143"/>
        <v>-2.0105284236763672</v>
      </c>
      <c r="W124" s="72">
        <f t="shared" ref="W124" si="172">B124+0.001</f>
        <v>44.440999999999995</v>
      </c>
      <c r="X124" s="72">
        <f t="shared" ref="X124" si="173">C124+0.001</f>
        <v>196.971</v>
      </c>
    </row>
    <row r="125" spans="1:24" x14ac:dyDescent="0.4">
      <c r="A125" s="142">
        <v>1210</v>
      </c>
      <c r="B125" s="142">
        <v>44.56</v>
      </c>
      <c r="C125" s="142">
        <v>197.04</v>
      </c>
      <c r="D125" s="63">
        <f t="shared" si="127"/>
        <v>1040.406404561234</v>
      </c>
      <c r="E125" s="63">
        <f t="shared" si="128"/>
        <v>-934.86640456123405</v>
      </c>
      <c r="F125" s="63">
        <f t="shared" si="129"/>
        <v>-529.38644343597957</v>
      </c>
      <c r="G125" s="63">
        <f t="shared" si="130"/>
        <v>-55.048229699983693</v>
      </c>
      <c r="H125" s="63">
        <f t="shared" si="131"/>
        <v>17625.063556564019</v>
      </c>
      <c r="I125" s="63">
        <f t="shared" si="132"/>
        <v>30934.731770300015</v>
      </c>
      <c r="J125" s="59">
        <f t="shared" si="133"/>
        <v>532.2408421822754</v>
      </c>
      <c r="K125" s="59">
        <f t="shared" si="134"/>
        <v>185.93656375683437</v>
      </c>
      <c r="L125" s="59">
        <f t="shared" si="135"/>
        <v>440.91786324297942</v>
      </c>
      <c r="M125" s="60"/>
      <c r="N125" s="65">
        <f t="shared" si="136"/>
        <v>10</v>
      </c>
      <c r="O125" s="65">
        <f t="shared" si="137"/>
        <v>2.0943951023932746E-3</v>
      </c>
      <c r="P125" s="65">
        <f t="shared" si="138"/>
        <v>1.2217304763959117E-3</v>
      </c>
      <c r="Q125" s="59">
        <f t="shared" si="139"/>
        <v>2.2626925164237477E-3</v>
      </c>
      <c r="R125" s="59">
        <f t="shared" si="140"/>
        <v>1.0000004266483371</v>
      </c>
      <c r="S125" s="59">
        <f t="shared" si="141"/>
        <v>7.1325036237784794</v>
      </c>
      <c r="T125" s="59">
        <f t="shared" si="142"/>
        <v>-6.7026463718585383</v>
      </c>
      <c r="U125" s="59">
        <f t="shared" si="143"/>
        <v>-2.0498490202436526</v>
      </c>
      <c r="W125" s="72">
        <f t="shared" ref="W125" si="174">B125-0.001</f>
        <v>44.559000000000005</v>
      </c>
      <c r="X125" s="72">
        <f t="shared" ref="X125" si="175">C125-0.001</f>
        <v>197.03899999999999</v>
      </c>
    </row>
    <row r="126" spans="1:24" x14ac:dyDescent="0.4">
      <c r="A126" s="142">
        <v>1220</v>
      </c>
      <c r="B126" s="142">
        <v>44.77</v>
      </c>
      <c r="C126" s="142">
        <v>197.02</v>
      </c>
      <c r="D126" s="63">
        <f t="shared" si="127"/>
        <v>1047.5186908219198</v>
      </c>
      <c r="E126" s="63">
        <f t="shared" si="128"/>
        <v>-941.97869082191983</v>
      </c>
      <c r="F126" s="63">
        <f t="shared" si="129"/>
        <v>-536.10780666020162</v>
      </c>
      <c r="G126" s="63">
        <f t="shared" si="130"/>
        <v>-57.107003146851667</v>
      </c>
      <c r="H126" s="63">
        <f t="shared" si="131"/>
        <v>17618.342193339795</v>
      </c>
      <c r="I126" s="63">
        <f t="shared" si="132"/>
        <v>30932.672996853147</v>
      </c>
      <c r="J126" s="59">
        <f t="shared" si="133"/>
        <v>539.14078882090405</v>
      </c>
      <c r="K126" s="59">
        <f t="shared" si="134"/>
        <v>186.08030367633523</v>
      </c>
      <c r="L126" s="59">
        <f t="shared" si="135"/>
        <v>447.39008025387733</v>
      </c>
      <c r="M126" s="60"/>
      <c r="N126" s="65">
        <f t="shared" si="136"/>
        <v>10</v>
      </c>
      <c r="O126" s="65">
        <f t="shared" si="137"/>
        <v>3.6651914291881069E-3</v>
      </c>
      <c r="P126" s="65">
        <f t="shared" si="138"/>
        <v>-3.4906585039854842E-4</v>
      </c>
      <c r="Q126" s="59">
        <f t="shared" si="139"/>
        <v>3.6733961148813776E-3</v>
      </c>
      <c r="R126" s="59">
        <f t="shared" si="140"/>
        <v>1.0000011244881022</v>
      </c>
      <c r="S126" s="59">
        <f t="shared" si="141"/>
        <v>7.1122862606857176</v>
      </c>
      <c r="T126" s="59">
        <f t="shared" si="142"/>
        <v>-6.7213632242220536</v>
      </c>
      <c r="U126" s="59">
        <f t="shared" si="143"/>
        <v>-2.0587734468679733</v>
      </c>
      <c r="W126" s="72">
        <f t="shared" ref="W126" si="176">B126+0.001</f>
        <v>44.771000000000001</v>
      </c>
      <c r="X126" s="72">
        <f t="shared" ref="X126" si="177">C126+0.001</f>
        <v>197.02100000000002</v>
      </c>
    </row>
    <row r="127" spans="1:24" x14ac:dyDescent="0.4">
      <c r="A127" s="142">
        <v>1230</v>
      </c>
      <c r="B127" s="142">
        <v>45.02</v>
      </c>
      <c r="C127" s="142">
        <v>196.98</v>
      </c>
      <c r="D127" s="63">
        <f t="shared" si="127"/>
        <v>1054.6026996851092</v>
      </c>
      <c r="E127" s="63">
        <f t="shared" si="128"/>
        <v>-949.06269968510924</v>
      </c>
      <c r="F127" s="63">
        <f t="shared" si="129"/>
        <v>-542.85749485096551</v>
      </c>
      <c r="G127" s="63">
        <f t="shared" si="130"/>
        <v>-59.170584275760277</v>
      </c>
      <c r="H127" s="63">
        <f t="shared" si="131"/>
        <v>17611.59250514903</v>
      </c>
      <c r="I127" s="63">
        <f t="shared" si="132"/>
        <v>30930.609415724237</v>
      </c>
      <c r="J127" s="59">
        <f t="shared" si="133"/>
        <v>546.07272204295361</v>
      </c>
      <c r="K127" s="59">
        <f t="shared" si="134"/>
        <v>186.22058949899969</v>
      </c>
      <c r="L127" s="59">
        <f t="shared" si="135"/>
        <v>453.88708576644325</v>
      </c>
      <c r="M127" s="60"/>
      <c r="N127" s="65">
        <f t="shared" si="136"/>
        <v>10</v>
      </c>
      <c r="O127" s="65">
        <f t="shared" si="137"/>
        <v>4.3633231299858239E-3</v>
      </c>
      <c r="P127" s="65">
        <f t="shared" si="138"/>
        <v>-6.9813170079808899E-4</v>
      </c>
      <c r="Q127" s="59">
        <f t="shared" si="139"/>
        <v>4.391057723959424E-3</v>
      </c>
      <c r="R127" s="59">
        <f t="shared" si="140"/>
        <v>1.000001606785426</v>
      </c>
      <c r="S127" s="59">
        <f t="shared" si="141"/>
        <v>7.0840088631892986</v>
      </c>
      <c r="T127" s="59">
        <f t="shared" si="142"/>
        <v>-6.7496881907639406</v>
      </c>
      <c r="U127" s="59">
        <f t="shared" si="143"/>
        <v>-2.0635811289086101</v>
      </c>
      <c r="W127" s="72">
        <f t="shared" ref="W127" si="178">B127-0.001</f>
        <v>45.019000000000005</v>
      </c>
      <c r="X127" s="72">
        <f t="shared" ref="X127" si="179">C127-0.001</f>
        <v>196.97899999999998</v>
      </c>
    </row>
    <row r="128" spans="1:24" x14ac:dyDescent="0.4">
      <c r="A128" s="142">
        <v>1240</v>
      </c>
      <c r="B128" s="142">
        <v>45.05</v>
      </c>
      <c r="C128" s="142">
        <v>196.92</v>
      </c>
      <c r="D128" s="63">
        <f t="shared" si="127"/>
        <v>1061.6694469509814</v>
      </c>
      <c r="E128" s="63">
        <f t="shared" si="128"/>
        <v>-956.12944695098145</v>
      </c>
      <c r="F128" s="63">
        <f t="shared" si="129"/>
        <v>-549.62552233815222</v>
      </c>
      <c r="G128" s="63">
        <f t="shared" si="130"/>
        <v>-61.233320360066934</v>
      </c>
      <c r="H128" s="63">
        <f t="shared" si="131"/>
        <v>17604.824477661845</v>
      </c>
      <c r="I128" s="63">
        <f t="shared" si="132"/>
        <v>30928.546679639931</v>
      </c>
      <c r="J128" s="59">
        <f t="shared" si="133"/>
        <v>553.0259797946253</v>
      </c>
      <c r="K128" s="59">
        <f t="shared" si="134"/>
        <v>186.35706014953593</v>
      </c>
      <c r="L128" s="59">
        <f t="shared" si="135"/>
        <v>460.39759681092482</v>
      </c>
      <c r="M128" s="60"/>
      <c r="N128" s="65">
        <f t="shared" si="136"/>
        <v>10</v>
      </c>
      <c r="O128" s="65">
        <f t="shared" si="137"/>
        <v>5.2359877559819473E-4</v>
      </c>
      <c r="P128" s="65">
        <f t="shared" si="138"/>
        <v>-1.0471975511966373E-3</v>
      </c>
      <c r="Q128" s="59">
        <f t="shared" si="139"/>
        <v>9.0726889440073677E-4</v>
      </c>
      <c r="R128" s="59">
        <f t="shared" si="140"/>
        <v>1.000000068594743</v>
      </c>
      <c r="S128" s="59">
        <f t="shared" si="141"/>
        <v>7.0667472658721344</v>
      </c>
      <c r="T128" s="59">
        <f t="shared" si="142"/>
        <v>-6.7680274871866777</v>
      </c>
      <c r="U128" s="59">
        <f t="shared" si="143"/>
        <v>-2.0627360843066591</v>
      </c>
      <c r="W128" s="72">
        <f t="shared" ref="W128" si="180">B128+0.001</f>
        <v>45.050999999999995</v>
      </c>
      <c r="X128" s="72">
        <f t="shared" ref="X128" si="181">C128+0.001</f>
        <v>196.92099999999999</v>
      </c>
    </row>
    <row r="129" spans="1:24" x14ac:dyDescent="0.4">
      <c r="A129" s="142">
        <v>1250</v>
      </c>
      <c r="B129" s="142">
        <v>45.1</v>
      </c>
      <c r="C129" s="142">
        <v>196.92</v>
      </c>
      <c r="D129" s="63">
        <f t="shared" si="127"/>
        <v>1068.7312524772501</v>
      </c>
      <c r="E129" s="63">
        <f t="shared" si="128"/>
        <v>-963.19125247725015</v>
      </c>
      <c r="F129" s="63">
        <f t="shared" si="129"/>
        <v>-556.39934745048924</v>
      </c>
      <c r="G129" s="63">
        <f t="shared" si="130"/>
        <v>-63.293948834692586</v>
      </c>
      <c r="H129" s="63">
        <f t="shared" si="131"/>
        <v>17598.050652549508</v>
      </c>
      <c r="I129" s="63">
        <f t="shared" si="132"/>
        <v>30926.486051165306</v>
      </c>
      <c r="J129" s="59">
        <f t="shared" si="133"/>
        <v>559.98781933397345</v>
      </c>
      <c r="K129" s="59">
        <f t="shared" si="134"/>
        <v>186.48985964670865</v>
      </c>
      <c r="L129" s="59">
        <f t="shared" si="135"/>
        <v>466.91119434854699</v>
      </c>
      <c r="M129" s="60"/>
      <c r="N129" s="65">
        <f t="shared" si="136"/>
        <v>10</v>
      </c>
      <c r="O129" s="65">
        <f t="shared" si="137"/>
        <v>8.7266462599723917E-4</v>
      </c>
      <c r="P129" s="65">
        <f t="shared" si="138"/>
        <v>0</v>
      </c>
      <c r="Q129" s="59">
        <f t="shared" si="139"/>
        <v>8.7266462600332773E-4</v>
      </c>
      <c r="R129" s="59">
        <f t="shared" si="140"/>
        <v>1.0000000634619672</v>
      </c>
      <c r="S129" s="59">
        <f t="shared" si="141"/>
        <v>7.0618055262686337</v>
      </c>
      <c r="T129" s="59">
        <f t="shared" si="142"/>
        <v>-6.7738251123370219</v>
      </c>
      <c r="U129" s="59">
        <f t="shared" si="143"/>
        <v>-2.0606284746256534</v>
      </c>
      <c r="W129" s="72">
        <f t="shared" ref="W129" si="182">B129-0.001</f>
        <v>45.099000000000004</v>
      </c>
      <c r="X129" s="72">
        <f t="shared" ref="X129" si="183">C129-0.001</f>
        <v>196.91899999999998</v>
      </c>
    </row>
    <row r="130" spans="1:24" x14ac:dyDescent="0.4">
      <c r="A130" s="142">
        <v>1260</v>
      </c>
      <c r="B130" s="142">
        <v>45.09</v>
      </c>
      <c r="C130" s="142">
        <v>196.87</v>
      </c>
      <c r="D130" s="63">
        <f t="shared" si="127"/>
        <v>1075.7905865160606</v>
      </c>
      <c r="E130" s="63">
        <f t="shared" si="128"/>
        <v>-970.25058651606059</v>
      </c>
      <c r="F130" s="63">
        <f t="shared" si="129"/>
        <v>-563.17642896457141</v>
      </c>
      <c r="G130" s="63">
        <f t="shared" si="130"/>
        <v>-65.352337923885841</v>
      </c>
      <c r="H130" s="63">
        <f t="shared" si="131"/>
        <v>17591.273571035425</v>
      </c>
      <c r="I130" s="63">
        <f t="shared" si="132"/>
        <v>30924.427662076112</v>
      </c>
      <c r="J130" s="59">
        <f t="shared" si="133"/>
        <v>566.95556987598661</v>
      </c>
      <c r="K130" s="59">
        <f t="shared" si="134"/>
        <v>186.61913431797169</v>
      </c>
      <c r="L130" s="59">
        <f t="shared" si="135"/>
        <v>473.42584698542134</v>
      </c>
      <c r="M130" s="60"/>
      <c r="N130" s="65">
        <f t="shared" si="136"/>
        <v>10</v>
      </c>
      <c r="O130" s="65">
        <f t="shared" si="137"/>
        <v>-1.7453292519939824E-4</v>
      </c>
      <c r="P130" s="65">
        <f t="shared" si="138"/>
        <v>-8.7266462599686718E-4</v>
      </c>
      <c r="Q130" s="59">
        <f t="shared" si="139"/>
        <v>6.4225865926403891E-4</v>
      </c>
      <c r="R130" s="59">
        <f t="shared" si="140"/>
        <v>1.0000000343746835</v>
      </c>
      <c r="S130" s="59">
        <f t="shared" si="141"/>
        <v>7.0593340388104089</v>
      </c>
      <c r="T130" s="59">
        <f t="shared" si="142"/>
        <v>-6.7770815140822016</v>
      </c>
      <c r="U130" s="59">
        <f t="shared" si="143"/>
        <v>-2.0583890891932599</v>
      </c>
      <c r="W130" s="72">
        <f t="shared" ref="W130" si="184">B130+0.001</f>
        <v>45.091000000000001</v>
      </c>
      <c r="X130" s="72">
        <f t="shared" ref="X130" si="185">C130+0.001</f>
        <v>196.87100000000001</v>
      </c>
    </row>
    <row r="131" spans="1:24" x14ac:dyDescent="0.4">
      <c r="A131" s="142">
        <v>1270</v>
      </c>
      <c r="B131" s="142">
        <v>45.32</v>
      </c>
      <c r="C131" s="142">
        <v>196.82</v>
      </c>
      <c r="D131" s="63">
        <f t="shared" si="127"/>
        <v>1082.8363048660603</v>
      </c>
      <c r="E131" s="63">
        <f t="shared" si="128"/>
        <v>-977.29630486606038</v>
      </c>
      <c r="F131" s="63">
        <f t="shared" si="129"/>
        <v>-569.96826041541919</v>
      </c>
      <c r="G131" s="63">
        <f t="shared" si="130"/>
        <v>-67.408728206523378</v>
      </c>
      <c r="H131" s="63">
        <f t="shared" si="131"/>
        <v>17584.481739584578</v>
      </c>
      <c r="I131" s="63">
        <f t="shared" si="132"/>
        <v>30922.371271793476</v>
      </c>
      <c r="J131" s="59">
        <f t="shared" si="133"/>
        <v>573.94054963854921</v>
      </c>
      <c r="K131" s="59">
        <f t="shared" si="134"/>
        <v>186.74489832479526</v>
      </c>
      <c r="L131" s="59">
        <f t="shared" si="135"/>
        <v>479.95051392130324</v>
      </c>
      <c r="M131" s="60"/>
      <c r="N131" s="65">
        <f t="shared" si="136"/>
        <v>10</v>
      </c>
      <c r="O131" s="65">
        <f t="shared" si="137"/>
        <v>4.0142572795869034E-3</v>
      </c>
      <c r="P131" s="65">
        <f t="shared" si="138"/>
        <v>-8.726646259973632E-4</v>
      </c>
      <c r="Q131" s="59">
        <f t="shared" si="139"/>
        <v>4.0617429699216778E-3</v>
      </c>
      <c r="R131" s="59">
        <f t="shared" si="140"/>
        <v>1.0000013748152643</v>
      </c>
      <c r="S131" s="59">
        <f t="shared" si="141"/>
        <v>7.0457183499998397</v>
      </c>
      <c r="T131" s="59">
        <f t="shared" si="142"/>
        <v>-6.7918314508478073</v>
      </c>
      <c r="U131" s="59">
        <f t="shared" si="143"/>
        <v>-2.0563902826375364</v>
      </c>
      <c r="W131" s="72">
        <f t="shared" ref="W131" si="186">B131-0.001</f>
        <v>45.319000000000003</v>
      </c>
      <c r="X131" s="72">
        <f t="shared" ref="X131" si="187">C131-0.001</f>
        <v>196.81899999999999</v>
      </c>
    </row>
    <row r="132" spans="1:24" x14ac:dyDescent="0.4">
      <c r="A132" s="142">
        <v>1280</v>
      </c>
      <c r="B132" s="142">
        <v>45.95</v>
      </c>
      <c r="C132" s="142">
        <v>196.49</v>
      </c>
      <c r="D132" s="63">
        <f t="shared" si="127"/>
        <v>1089.8285471551806</v>
      </c>
      <c r="E132" s="63">
        <f t="shared" si="128"/>
        <v>-984.28854715518059</v>
      </c>
      <c r="F132" s="63">
        <f t="shared" si="129"/>
        <v>-576.8173227819625</v>
      </c>
      <c r="G132" s="63">
        <f t="shared" si="130"/>
        <v>-69.457567798745004</v>
      </c>
      <c r="H132" s="63">
        <f t="shared" si="131"/>
        <v>17577.632677218036</v>
      </c>
      <c r="I132" s="63">
        <f t="shared" si="132"/>
        <v>30920.322432201254</v>
      </c>
      <c r="J132" s="59">
        <f t="shared" si="133"/>
        <v>580.98414572677279</v>
      </c>
      <c r="K132" s="59">
        <f t="shared" si="134"/>
        <v>186.8662232281963</v>
      </c>
      <c r="L132" s="59">
        <f t="shared" si="135"/>
        <v>486.51416879188434</v>
      </c>
      <c r="M132" s="60"/>
      <c r="N132" s="65">
        <f t="shared" si="136"/>
        <v>10</v>
      </c>
      <c r="O132" s="65">
        <f t="shared" si="137"/>
        <v>1.0995574287564321E-2</v>
      </c>
      <c r="P132" s="65">
        <f t="shared" si="138"/>
        <v>-5.7595865315810098E-3</v>
      </c>
      <c r="Q132" s="59">
        <f t="shared" si="139"/>
        <v>1.1741209802507369E-2</v>
      </c>
      <c r="R132" s="59">
        <f t="shared" si="140"/>
        <v>1.0000114881590068</v>
      </c>
      <c r="S132" s="59">
        <f t="shared" si="141"/>
        <v>6.9922422891201315</v>
      </c>
      <c r="T132" s="59">
        <f t="shared" si="142"/>
        <v>-6.8490623665433619</v>
      </c>
      <c r="U132" s="59">
        <f t="shared" si="143"/>
        <v>-2.0488395922216314</v>
      </c>
      <c r="W132" s="72">
        <f t="shared" ref="W132" si="188">B132+0.001</f>
        <v>45.951000000000001</v>
      </c>
      <c r="X132" s="72">
        <f t="shared" ref="X132" si="189">C132+0.001</f>
        <v>196.49100000000001</v>
      </c>
    </row>
    <row r="133" spans="1:24" x14ac:dyDescent="0.4">
      <c r="A133" s="142">
        <v>1290</v>
      </c>
      <c r="B133" s="142">
        <v>46.33</v>
      </c>
      <c r="C133" s="142">
        <v>196.22</v>
      </c>
      <c r="D133" s="63">
        <f t="shared" si="127"/>
        <v>1096.7575273197374</v>
      </c>
      <c r="E133" s="63">
        <f t="shared" si="128"/>
        <v>-991.21752731973743</v>
      </c>
      <c r="F133" s="63">
        <f t="shared" si="129"/>
        <v>-583.73589928895785</v>
      </c>
      <c r="G133" s="63">
        <f t="shared" si="130"/>
        <v>-71.487856013123235</v>
      </c>
      <c r="H133" s="63">
        <f t="shared" si="131"/>
        <v>17570.71410071104</v>
      </c>
      <c r="I133" s="63">
        <f t="shared" si="132"/>
        <v>30918.292143986877</v>
      </c>
      <c r="J133" s="59">
        <f t="shared" si="133"/>
        <v>588.09702743343416</v>
      </c>
      <c r="K133" s="59">
        <f t="shared" si="134"/>
        <v>186.98202355107395</v>
      </c>
      <c r="L133" s="59">
        <f t="shared" si="135"/>
        <v>493.11914998765656</v>
      </c>
      <c r="M133" s="60"/>
      <c r="N133" s="65">
        <f t="shared" si="136"/>
        <v>10</v>
      </c>
      <c r="O133" s="65">
        <f t="shared" si="137"/>
        <v>6.6322511575783727E-3</v>
      </c>
      <c r="P133" s="65">
        <f t="shared" si="138"/>
        <v>-4.7123889803848684E-3</v>
      </c>
      <c r="Q133" s="59">
        <f t="shared" si="139"/>
        <v>7.4519536626971306E-3</v>
      </c>
      <c r="R133" s="59">
        <f t="shared" si="140"/>
        <v>1.0000046276601473</v>
      </c>
      <c r="S133" s="59">
        <f t="shared" si="141"/>
        <v>6.9289801645567772</v>
      </c>
      <c r="T133" s="59">
        <f t="shared" si="142"/>
        <v>-6.918576506995298</v>
      </c>
      <c r="U133" s="59">
        <f t="shared" si="143"/>
        <v>-2.030288214378229</v>
      </c>
      <c r="W133" s="72">
        <f t="shared" ref="W133" si="190">B133-0.001</f>
        <v>46.329000000000001</v>
      </c>
      <c r="X133" s="72">
        <f t="shared" ref="X133" si="191">C133-0.001</f>
        <v>196.21899999999999</v>
      </c>
    </row>
    <row r="134" spans="1:24" x14ac:dyDescent="0.4">
      <c r="A134" s="142">
        <v>1300</v>
      </c>
      <c r="B134" s="142">
        <v>46.76</v>
      </c>
      <c r="C134" s="142">
        <v>196.05</v>
      </c>
      <c r="D134" s="63">
        <f t="shared" si="127"/>
        <v>1103.6353603949581</v>
      </c>
      <c r="E134" s="63">
        <f t="shared" si="128"/>
        <v>-998.09536039495811</v>
      </c>
      <c r="F134" s="63">
        <f t="shared" si="129"/>
        <v>-590.70909545197719</v>
      </c>
      <c r="G134" s="63">
        <f t="shared" si="130"/>
        <v>-73.505141178935943</v>
      </c>
      <c r="H134" s="63">
        <f t="shared" si="131"/>
        <v>17563.74090454802</v>
      </c>
      <c r="I134" s="63">
        <f t="shared" si="132"/>
        <v>30916.274858821063</v>
      </c>
      <c r="J134" s="59">
        <f t="shared" si="133"/>
        <v>595.26484965049667</v>
      </c>
      <c r="K134" s="59">
        <f t="shared" si="134"/>
        <v>187.09316439839205</v>
      </c>
      <c r="L134" s="59">
        <f t="shared" si="135"/>
        <v>499.75761406890496</v>
      </c>
      <c r="M134" s="60"/>
      <c r="N134" s="65">
        <f t="shared" si="136"/>
        <v>10</v>
      </c>
      <c r="O134" s="65">
        <f t="shared" si="137"/>
        <v>7.5049157835756124E-3</v>
      </c>
      <c r="P134" s="65">
        <f t="shared" si="138"/>
        <v>-2.9670597283901418E-3</v>
      </c>
      <c r="Q134" s="59">
        <f t="shared" si="139"/>
        <v>7.8078597177340114E-3</v>
      </c>
      <c r="R134" s="59">
        <f t="shared" si="140"/>
        <v>1.0000050802537515</v>
      </c>
      <c r="S134" s="59">
        <f t="shared" si="141"/>
        <v>6.8778330752205754</v>
      </c>
      <c r="T134" s="59">
        <f t="shared" si="142"/>
        <v>-6.9731961630193746</v>
      </c>
      <c r="U134" s="59">
        <f t="shared" si="143"/>
        <v>-2.017285165812702</v>
      </c>
      <c r="W134" s="72">
        <f t="shared" ref="W134" si="192">B134+0.001</f>
        <v>46.760999999999996</v>
      </c>
      <c r="X134" s="72">
        <f t="shared" ref="X134" si="193">C134+0.001</f>
        <v>196.05100000000002</v>
      </c>
    </row>
    <row r="135" spans="1:24" x14ac:dyDescent="0.4">
      <c r="A135" s="142">
        <v>1310</v>
      </c>
      <c r="B135" s="142">
        <v>47</v>
      </c>
      <c r="C135" s="142">
        <v>195.83</v>
      </c>
      <c r="D135" s="63">
        <f t="shared" si="127"/>
        <v>1110.4706459397869</v>
      </c>
      <c r="E135" s="63">
        <f t="shared" si="128"/>
        <v>-1004.9306459397869</v>
      </c>
      <c r="F135" s="63">
        <f t="shared" si="129"/>
        <v>-597.72766975617083</v>
      </c>
      <c r="G135" s="63">
        <f t="shared" si="130"/>
        <v>-75.509704618116686</v>
      </c>
      <c r="H135" s="63">
        <f t="shared" si="131"/>
        <v>17556.722330243825</v>
      </c>
      <c r="I135" s="63">
        <f t="shared" si="132"/>
        <v>30914.270295381884</v>
      </c>
      <c r="J135" s="59">
        <f t="shared" si="133"/>
        <v>602.47828399342097</v>
      </c>
      <c r="K135" s="59">
        <f t="shared" si="134"/>
        <v>187.19991882271026</v>
      </c>
      <c r="L135" s="59">
        <f t="shared" si="135"/>
        <v>506.42266245478612</v>
      </c>
      <c r="M135" s="60"/>
      <c r="N135" s="65">
        <f t="shared" si="136"/>
        <v>10</v>
      </c>
      <c r="O135" s="65">
        <f t="shared" si="137"/>
        <v>4.1887902047864261E-3</v>
      </c>
      <c r="P135" s="65">
        <f t="shared" si="138"/>
        <v>-3.8397243543875051E-3</v>
      </c>
      <c r="Q135" s="59">
        <f t="shared" si="139"/>
        <v>5.0399481687568581E-3</v>
      </c>
      <c r="R135" s="59">
        <f t="shared" si="140"/>
        <v>1.0000021167618389</v>
      </c>
      <c r="S135" s="59">
        <f t="shared" si="141"/>
        <v>6.8352855448288006</v>
      </c>
      <c r="T135" s="59">
        <f t="shared" si="142"/>
        <v>-7.0185743041936508</v>
      </c>
      <c r="U135" s="59">
        <f t="shared" si="143"/>
        <v>-2.0045634391807408</v>
      </c>
      <c r="W135" s="72">
        <f t="shared" ref="W135" si="194">B135-0.001</f>
        <v>46.999000000000002</v>
      </c>
      <c r="X135" s="72">
        <f t="shared" ref="X135" si="195">C135-0.001</f>
        <v>195.82900000000001</v>
      </c>
    </row>
    <row r="136" spans="1:24" x14ac:dyDescent="0.4">
      <c r="A136" s="142">
        <v>1320</v>
      </c>
      <c r="B136" s="142">
        <v>47.14</v>
      </c>
      <c r="C136" s="142">
        <v>195.52</v>
      </c>
      <c r="D136" s="63">
        <f t="shared" si="127"/>
        <v>1117.2816964947933</v>
      </c>
      <c r="E136" s="63">
        <f t="shared" si="128"/>
        <v>-1011.7416964947934</v>
      </c>
      <c r="F136" s="63">
        <f t="shared" si="129"/>
        <v>-604.77721913083133</v>
      </c>
      <c r="G136" s="63">
        <f t="shared" si="130"/>
        <v>-77.487901630058829</v>
      </c>
      <c r="H136" s="63">
        <f t="shared" si="131"/>
        <v>17549.672780869165</v>
      </c>
      <c r="I136" s="63">
        <f t="shared" si="132"/>
        <v>30912.292098369941</v>
      </c>
      <c r="J136" s="59">
        <f t="shared" si="133"/>
        <v>609.72113271449859</v>
      </c>
      <c r="K136" s="59">
        <f t="shared" si="134"/>
        <v>187.30131919076874</v>
      </c>
      <c r="L136" s="59">
        <f t="shared" si="135"/>
        <v>513.09449110853302</v>
      </c>
      <c r="M136" s="60"/>
      <c r="N136" s="65">
        <f t="shared" si="136"/>
        <v>10</v>
      </c>
      <c r="O136" s="65">
        <f t="shared" si="137"/>
        <v>2.4434609527920711E-3</v>
      </c>
      <c r="P136" s="65">
        <f t="shared" si="138"/>
        <v>-5.4105206811824614E-3</v>
      </c>
      <c r="Q136" s="59">
        <f t="shared" si="139"/>
        <v>4.6544616497188329E-3</v>
      </c>
      <c r="R136" s="59">
        <f t="shared" si="140"/>
        <v>1.0000018053383484</v>
      </c>
      <c r="S136" s="59">
        <f t="shared" si="141"/>
        <v>6.8110505550064611</v>
      </c>
      <c r="T136" s="59">
        <f t="shared" si="142"/>
        <v>-7.0495493746604803</v>
      </c>
      <c r="U136" s="59">
        <f t="shared" si="143"/>
        <v>-1.9781970119421388</v>
      </c>
      <c r="W136" s="72">
        <f t="shared" ref="W136" si="196">B136+0.001</f>
        <v>47.140999999999998</v>
      </c>
      <c r="X136" s="72">
        <f t="shared" ref="X136" si="197">C136+0.001</f>
        <v>195.52100000000002</v>
      </c>
    </row>
    <row r="137" spans="1:24" x14ac:dyDescent="0.4">
      <c r="A137" s="142">
        <v>1330</v>
      </c>
      <c r="B137" s="142">
        <v>47.22</v>
      </c>
      <c r="C137" s="142">
        <v>195.18</v>
      </c>
      <c r="D137" s="63">
        <f t="shared" si="127"/>
        <v>1124.0786805026394</v>
      </c>
      <c r="E137" s="63">
        <f t="shared" si="128"/>
        <v>-1018.5386805026394</v>
      </c>
      <c r="F137" s="63">
        <f t="shared" si="129"/>
        <v>-611.85046835884464</v>
      </c>
      <c r="G137" s="63">
        <f t="shared" si="130"/>
        <v>-79.429545168715677</v>
      </c>
      <c r="H137" s="63">
        <f t="shared" si="131"/>
        <v>17542.59953164115</v>
      </c>
      <c r="I137" s="63">
        <f t="shared" si="132"/>
        <v>30910.350454831285</v>
      </c>
      <c r="J137" s="59">
        <f t="shared" si="133"/>
        <v>616.98464184827696</v>
      </c>
      <c r="K137" s="59">
        <f t="shared" si="134"/>
        <v>187.39668876907868</v>
      </c>
      <c r="L137" s="59">
        <f t="shared" si="135"/>
        <v>519.76097878352482</v>
      </c>
      <c r="M137" s="60"/>
      <c r="N137" s="65">
        <f t="shared" si="136"/>
        <v>10</v>
      </c>
      <c r="O137" s="65">
        <f t="shared" si="137"/>
        <v>1.3962634015954338E-3</v>
      </c>
      <c r="P137" s="65">
        <f t="shared" si="138"/>
        <v>-5.9341194567807797E-3</v>
      </c>
      <c r="Q137" s="59">
        <f t="shared" si="139"/>
        <v>4.5710971200507711E-3</v>
      </c>
      <c r="R137" s="59">
        <f t="shared" si="140"/>
        <v>1.0000017412477116</v>
      </c>
      <c r="S137" s="59">
        <f t="shared" si="141"/>
        <v>6.7969840078460049</v>
      </c>
      <c r="T137" s="59">
        <f t="shared" si="142"/>
        <v>-7.0732492280133661</v>
      </c>
      <c r="U137" s="59">
        <f t="shared" si="143"/>
        <v>-1.941643538656846</v>
      </c>
      <c r="W137" s="72">
        <f t="shared" ref="W137" si="198">B137-0.001</f>
        <v>47.219000000000001</v>
      </c>
      <c r="X137" s="72">
        <f t="shared" ref="X137" si="199">C137-0.001</f>
        <v>195.179</v>
      </c>
    </row>
    <row r="138" spans="1:24" x14ac:dyDescent="0.4">
      <c r="A138" s="142">
        <v>1340</v>
      </c>
      <c r="B138" s="142">
        <v>47.58</v>
      </c>
      <c r="C138" s="142">
        <v>194.84</v>
      </c>
      <c r="D138" s="63">
        <f t="shared" si="127"/>
        <v>1130.8474398276576</v>
      </c>
      <c r="E138" s="63">
        <f t="shared" si="128"/>
        <v>-1025.3074398276576</v>
      </c>
      <c r="F138" s="63">
        <f t="shared" si="129"/>
        <v>-618.96027226307638</v>
      </c>
      <c r="G138" s="63">
        <f t="shared" si="130"/>
        <v>-81.33587611006422</v>
      </c>
      <c r="H138" s="63">
        <f t="shared" si="131"/>
        <v>17535.48972773692</v>
      </c>
      <c r="I138" s="63">
        <f t="shared" si="132"/>
        <v>30908.444123889938</v>
      </c>
      <c r="J138" s="59">
        <f t="shared" si="133"/>
        <v>624.28146166819124</v>
      </c>
      <c r="K138" s="59">
        <f t="shared" si="134"/>
        <v>187.48618811679225</v>
      </c>
      <c r="L138" s="59">
        <f t="shared" si="135"/>
        <v>526.43277046508808</v>
      </c>
      <c r="M138" s="60"/>
      <c r="N138" s="65">
        <f t="shared" si="136"/>
        <v>10</v>
      </c>
      <c r="O138" s="65">
        <f t="shared" si="137"/>
        <v>6.2831853071795762E-3</v>
      </c>
      <c r="P138" s="65">
        <f t="shared" si="138"/>
        <v>-5.9341194567807797E-3</v>
      </c>
      <c r="Q138" s="59">
        <f t="shared" si="139"/>
        <v>7.6523436365616426E-3</v>
      </c>
      <c r="R138" s="59">
        <f t="shared" si="140"/>
        <v>1.0000048798921701</v>
      </c>
      <c r="S138" s="59">
        <f t="shared" si="141"/>
        <v>6.7687593250182791</v>
      </c>
      <c r="T138" s="59">
        <f t="shared" si="142"/>
        <v>-7.1098039042317032</v>
      </c>
      <c r="U138" s="59">
        <f t="shared" si="143"/>
        <v>-1.9063309413485381</v>
      </c>
      <c r="W138" s="72">
        <f t="shared" ref="W138" si="200">B138+0.001</f>
        <v>47.580999999999996</v>
      </c>
      <c r="X138" s="72">
        <f t="shared" ref="X138" si="201">C138+0.001</f>
        <v>194.84100000000001</v>
      </c>
    </row>
    <row r="139" spans="1:24" x14ac:dyDescent="0.4">
      <c r="A139" s="142">
        <v>1350</v>
      </c>
      <c r="B139" s="142">
        <v>47.76</v>
      </c>
      <c r="C139" s="142">
        <v>194.56</v>
      </c>
      <c r="D139" s="63">
        <f t="shared" si="127"/>
        <v>1137.5814412946399</v>
      </c>
      <c r="E139" s="63">
        <f t="shared" si="128"/>
        <v>-1032.04144129464</v>
      </c>
      <c r="F139" s="63">
        <f t="shared" si="129"/>
        <v>-626.11106586214908</v>
      </c>
      <c r="G139" s="63">
        <f t="shared" si="130"/>
        <v>-83.21182497152644</v>
      </c>
      <c r="H139" s="63">
        <f t="shared" si="131"/>
        <v>17528.338934137846</v>
      </c>
      <c r="I139" s="63">
        <f t="shared" si="132"/>
        <v>30906.568175028475</v>
      </c>
      <c r="J139" s="59">
        <f t="shared" si="133"/>
        <v>631.61639830685863</v>
      </c>
      <c r="K139" s="59">
        <f t="shared" si="134"/>
        <v>187.57039715319934</v>
      </c>
      <c r="L139" s="59">
        <f t="shared" si="135"/>
        <v>533.116432850102</v>
      </c>
      <c r="M139" s="60"/>
      <c r="N139" s="65">
        <f t="shared" si="136"/>
        <v>10</v>
      </c>
      <c r="O139" s="65">
        <f t="shared" si="137"/>
        <v>3.1415926535897881E-3</v>
      </c>
      <c r="P139" s="65">
        <f t="shared" si="138"/>
        <v>-4.8869219055841422E-3</v>
      </c>
      <c r="Q139" s="59">
        <f t="shared" si="139"/>
        <v>4.7876775112711822E-3</v>
      </c>
      <c r="R139" s="59">
        <f t="shared" si="140"/>
        <v>1.0000019101590412</v>
      </c>
      <c r="S139" s="59">
        <f t="shared" si="141"/>
        <v>6.7340014669822725</v>
      </c>
      <c r="T139" s="59">
        <f t="shared" si="142"/>
        <v>-7.1507935990726867</v>
      </c>
      <c r="U139" s="59">
        <f t="shared" si="143"/>
        <v>-1.8759488614622137</v>
      </c>
      <c r="W139" s="72">
        <f t="shared" ref="W139" si="202">B139-0.001</f>
        <v>47.759</v>
      </c>
      <c r="X139" s="72">
        <f t="shared" ref="X139" si="203">C139-0.001</f>
        <v>194.559</v>
      </c>
    </row>
    <row r="140" spans="1:24" x14ac:dyDescent="0.4">
      <c r="A140" s="142">
        <v>1360</v>
      </c>
      <c r="B140" s="142">
        <v>47.93</v>
      </c>
      <c r="C140" s="142">
        <v>194.35</v>
      </c>
      <c r="D140" s="63">
        <f t="shared" si="127"/>
        <v>1144.2928285182543</v>
      </c>
      <c r="E140" s="63">
        <f t="shared" si="128"/>
        <v>-1038.7528285182543</v>
      </c>
      <c r="F140" s="63">
        <f t="shared" si="129"/>
        <v>-633.28970339077637</v>
      </c>
      <c r="G140" s="63">
        <f t="shared" si="130"/>
        <v>-85.062314064313298</v>
      </c>
      <c r="H140" s="63">
        <f t="shared" si="131"/>
        <v>17521.160296609218</v>
      </c>
      <c r="I140" s="63">
        <f t="shared" si="132"/>
        <v>30904.717685935688</v>
      </c>
      <c r="J140" s="59">
        <f t="shared" si="133"/>
        <v>638.97687414706445</v>
      </c>
      <c r="K140" s="59">
        <f t="shared" si="134"/>
        <v>187.65007756183905</v>
      </c>
      <c r="L140" s="59">
        <f t="shared" si="135"/>
        <v>539.80505969877584</v>
      </c>
      <c r="M140" s="60"/>
      <c r="N140" s="65">
        <f t="shared" si="136"/>
        <v>10</v>
      </c>
      <c r="O140" s="65">
        <f t="shared" si="137"/>
        <v>2.9670597283903899E-3</v>
      </c>
      <c r="P140" s="65">
        <f t="shared" si="138"/>
        <v>-3.6651914291882309E-3</v>
      </c>
      <c r="Q140" s="59">
        <f t="shared" si="139"/>
        <v>4.0232052966939769E-3</v>
      </c>
      <c r="R140" s="59">
        <f t="shared" si="140"/>
        <v>1.0000013488505883</v>
      </c>
      <c r="S140" s="59">
        <f t="shared" si="141"/>
        <v>6.7113872236142855</v>
      </c>
      <c r="T140" s="59">
        <f t="shared" si="142"/>
        <v>-7.1786375286272879</v>
      </c>
      <c r="U140" s="59">
        <f t="shared" si="143"/>
        <v>-1.8504890927868569</v>
      </c>
      <c r="W140" s="72">
        <f t="shared" ref="W140" si="204">B140+0.001</f>
        <v>47.930999999999997</v>
      </c>
      <c r="X140" s="72">
        <f t="shared" ref="X140" si="205">C140+0.001</f>
        <v>194.351</v>
      </c>
    </row>
    <row r="141" spans="1:24" x14ac:dyDescent="0.4">
      <c r="A141" s="142">
        <v>1370</v>
      </c>
      <c r="B141" s="142">
        <v>48.13</v>
      </c>
      <c r="C141" s="142">
        <v>194.16</v>
      </c>
      <c r="D141" s="63">
        <f t="shared" si="127"/>
        <v>1150.980242560028</v>
      </c>
      <c r="E141" s="63">
        <f t="shared" si="128"/>
        <v>-1045.4402425600281</v>
      </c>
      <c r="F141" s="63">
        <f t="shared" si="129"/>
        <v>-640.49572262880997</v>
      </c>
      <c r="G141" s="63">
        <f t="shared" si="130"/>
        <v>-86.893059262156612</v>
      </c>
      <c r="H141" s="63">
        <f t="shared" si="131"/>
        <v>17513.954277371184</v>
      </c>
      <c r="I141" s="63">
        <f t="shared" si="132"/>
        <v>30902.886940737844</v>
      </c>
      <c r="J141" s="59">
        <f t="shared" si="133"/>
        <v>646.36303611340441</v>
      </c>
      <c r="K141" s="59">
        <f t="shared" si="134"/>
        <v>187.72588237179767</v>
      </c>
      <c r="L141" s="59">
        <f t="shared" si="135"/>
        <v>546.50197102274672</v>
      </c>
      <c r="M141" s="60"/>
      <c r="N141" s="65">
        <f t="shared" si="136"/>
        <v>10</v>
      </c>
      <c r="O141" s="65">
        <f t="shared" si="137"/>
        <v>3.4906585039887086E-3</v>
      </c>
      <c r="P141" s="65">
        <f t="shared" si="138"/>
        <v>-3.3161255787891863E-3</v>
      </c>
      <c r="Q141" s="59">
        <f t="shared" si="139"/>
        <v>4.2735789523806744E-3</v>
      </c>
      <c r="R141" s="59">
        <f t="shared" si="140"/>
        <v>1.0000015219592016</v>
      </c>
      <c r="S141" s="59">
        <f t="shared" si="141"/>
        <v>6.6874140417738674</v>
      </c>
      <c r="T141" s="59">
        <f t="shared" si="142"/>
        <v>-7.2060192380335648</v>
      </c>
      <c r="U141" s="59">
        <f t="shared" si="143"/>
        <v>-1.8307451978433109</v>
      </c>
      <c r="W141" s="72">
        <f t="shared" ref="W141" si="206">B141-0.001</f>
        <v>48.129000000000005</v>
      </c>
      <c r="X141" s="72">
        <f t="shared" ref="X141" si="207">C141-0.001</f>
        <v>194.15899999999999</v>
      </c>
    </row>
    <row r="142" spans="1:24" x14ac:dyDescent="0.4">
      <c r="A142" s="142">
        <v>1380</v>
      </c>
      <c r="B142" s="142">
        <v>48.4</v>
      </c>
      <c r="C142" s="142">
        <v>194.02</v>
      </c>
      <c r="D142" s="63">
        <f t="shared" si="127"/>
        <v>1157.6371015031493</v>
      </c>
      <c r="E142" s="63">
        <f t="shared" si="128"/>
        <v>-1052.0971015031494</v>
      </c>
      <c r="F142" s="63">
        <f t="shared" si="129"/>
        <v>-647.73352658288559</v>
      </c>
      <c r="G142" s="63">
        <f t="shared" si="130"/>
        <v>-88.709707321862908</v>
      </c>
      <c r="H142" s="63">
        <f t="shared" si="131"/>
        <v>17506.716473417109</v>
      </c>
      <c r="I142" s="63">
        <f t="shared" si="132"/>
        <v>30901.070292678138</v>
      </c>
      <c r="J142" s="59">
        <f t="shared" si="133"/>
        <v>653.77988163649718</v>
      </c>
      <c r="K142" s="59">
        <f t="shared" si="134"/>
        <v>187.79837209538937</v>
      </c>
      <c r="L142" s="59">
        <f t="shared" si="135"/>
        <v>553.21416938609104</v>
      </c>
      <c r="M142" s="60"/>
      <c r="N142" s="65">
        <f t="shared" si="136"/>
        <v>10</v>
      </c>
      <c r="O142" s="65">
        <f t="shared" si="137"/>
        <v>4.7123889803846204E-3</v>
      </c>
      <c r="P142" s="65">
        <f t="shared" si="138"/>
        <v>-2.4434609527918235E-3</v>
      </c>
      <c r="Q142" s="59">
        <f t="shared" si="139"/>
        <v>5.0528538467595752E-3</v>
      </c>
      <c r="R142" s="59">
        <f t="shared" si="140"/>
        <v>1.0000021276164319</v>
      </c>
      <c r="S142" s="59">
        <f t="shared" si="141"/>
        <v>6.6568589431212581</v>
      </c>
      <c r="T142" s="59">
        <f t="shared" si="142"/>
        <v>-7.2378039540756429</v>
      </c>
      <c r="U142" s="59">
        <f t="shared" si="143"/>
        <v>-1.816648059706292</v>
      </c>
      <c r="W142" s="72">
        <f t="shared" ref="W142" si="208">B142+0.001</f>
        <v>48.400999999999996</v>
      </c>
      <c r="X142" s="72">
        <f t="shared" ref="X142" si="209">C142+0.001</f>
        <v>194.02100000000002</v>
      </c>
    </row>
    <row r="143" spans="1:24" x14ac:dyDescent="0.4">
      <c r="A143" s="142">
        <v>1390</v>
      </c>
      <c r="B143" s="142">
        <v>48.08</v>
      </c>
      <c r="C143" s="142">
        <v>194.15</v>
      </c>
      <c r="D143" s="63">
        <f t="shared" si="127"/>
        <v>1164.2972131111544</v>
      </c>
      <c r="E143" s="63">
        <f t="shared" si="128"/>
        <v>-1058.7572131111544</v>
      </c>
      <c r="F143" s="63">
        <f t="shared" si="129"/>
        <v>-654.96866930569865</v>
      </c>
      <c r="G143" s="63">
        <f t="shared" si="130"/>
        <v>-90.525014276306308</v>
      </c>
      <c r="H143" s="63">
        <f t="shared" si="131"/>
        <v>17499.481330694296</v>
      </c>
      <c r="I143" s="63">
        <f t="shared" si="132"/>
        <v>30899.254985723695</v>
      </c>
      <c r="J143" s="59">
        <f t="shared" si="133"/>
        <v>661.19493039632653</v>
      </c>
      <c r="K143" s="59">
        <f t="shared" si="134"/>
        <v>187.86915188407076</v>
      </c>
      <c r="L143" s="59">
        <f t="shared" si="135"/>
        <v>559.92346708216883</v>
      </c>
      <c r="M143" s="60"/>
      <c r="N143" s="65">
        <f t="shared" si="136"/>
        <v>10</v>
      </c>
      <c r="O143" s="65">
        <f t="shared" si="137"/>
        <v>-5.5850536063818592E-3</v>
      </c>
      <c r="P143" s="65">
        <f t="shared" si="138"/>
        <v>2.2689280275925493E-3</v>
      </c>
      <c r="Q143" s="59">
        <f t="shared" si="139"/>
        <v>5.8358640714266663E-3</v>
      </c>
      <c r="R143" s="59">
        <f t="shared" si="140"/>
        <v>1.0000028381187875</v>
      </c>
      <c r="S143" s="59">
        <f t="shared" si="141"/>
        <v>6.6601116080051019</v>
      </c>
      <c r="T143" s="59">
        <f t="shared" si="142"/>
        <v>-7.2351427228130856</v>
      </c>
      <c r="U143" s="59">
        <f t="shared" si="143"/>
        <v>-1.8153069544433957</v>
      </c>
      <c r="W143" s="72">
        <f t="shared" ref="W143" si="210">B143-0.001</f>
        <v>48.079000000000001</v>
      </c>
      <c r="X143" s="72">
        <f t="shared" ref="X143" si="211">C143-0.001</f>
        <v>194.149</v>
      </c>
    </row>
    <row r="144" spans="1:24" x14ac:dyDescent="0.4">
      <c r="A144" s="142">
        <v>1400</v>
      </c>
      <c r="B144" s="142">
        <v>47.93</v>
      </c>
      <c r="C144" s="142">
        <v>194.45</v>
      </c>
      <c r="D144" s="63">
        <f t="shared" si="127"/>
        <v>1170.9878771654076</v>
      </c>
      <c r="E144" s="63">
        <f t="shared" si="128"/>
        <v>-1065.4478771654076</v>
      </c>
      <c r="F144" s="63">
        <f t="shared" si="129"/>
        <v>-662.17041339299544</v>
      </c>
      <c r="G144" s="63">
        <f t="shared" si="130"/>
        <v>-92.360692163940243</v>
      </c>
      <c r="H144" s="63">
        <f t="shared" si="131"/>
        <v>17492.279586607001</v>
      </c>
      <c r="I144" s="63">
        <f t="shared" si="132"/>
        <v>30897.419307836062</v>
      </c>
      <c r="J144" s="59">
        <f t="shared" si="133"/>
        <v>668.58070106012826</v>
      </c>
      <c r="K144" s="59">
        <f t="shared" si="134"/>
        <v>187.94048594059137</v>
      </c>
      <c r="L144" s="59">
        <f t="shared" si="135"/>
        <v>566.62027412255406</v>
      </c>
      <c r="M144" s="60"/>
      <c r="N144" s="65">
        <f t="shared" si="136"/>
        <v>10</v>
      </c>
      <c r="O144" s="65">
        <f t="shared" si="137"/>
        <v>-2.6179938779914693E-3</v>
      </c>
      <c r="P144" s="65">
        <f t="shared" si="138"/>
        <v>5.2359877559826906E-3</v>
      </c>
      <c r="Q144" s="59">
        <f t="shared" si="139"/>
        <v>4.6900814051933359E-3</v>
      </c>
      <c r="R144" s="59">
        <f t="shared" si="140"/>
        <v>1.0000018330759979</v>
      </c>
      <c r="S144" s="59">
        <f t="shared" si="141"/>
        <v>6.6906640542531743</v>
      </c>
      <c r="T144" s="59">
        <f t="shared" si="142"/>
        <v>-7.2017440872967793</v>
      </c>
      <c r="U144" s="59">
        <f t="shared" si="143"/>
        <v>-1.8356778876339364</v>
      </c>
      <c r="W144" s="72">
        <f t="shared" ref="W144" si="212">B144+0.001</f>
        <v>47.930999999999997</v>
      </c>
      <c r="X144" s="72">
        <f t="shared" ref="X144" si="213">C144+0.001</f>
        <v>194.45099999999999</v>
      </c>
    </row>
    <row r="145" spans="1:24" x14ac:dyDescent="0.4">
      <c r="A145" s="142">
        <v>1410</v>
      </c>
      <c r="B145" s="142">
        <v>47.62</v>
      </c>
      <c r="C145" s="142">
        <v>194.63</v>
      </c>
      <c r="D145" s="63">
        <f t="shared" si="127"/>
        <v>1177.708309622695</v>
      </c>
      <c r="E145" s="63">
        <f t="shared" si="128"/>
        <v>-1072.168309622695</v>
      </c>
      <c r="F145" s="63">
        <f t="shared" si="129"/>
        <v>-669.33835402080285</v>
      </c>
      <c r="G145" s="63">
        <f t="shared" si="130"/>
        <v>-94.219757976558313</v>
      </c>
      <c r="H145" s="63">
        <f t="shared" si="131"/>
        <v>17485.111645979192</v>
      </c>
      <c r="I145" s="63">
        <f t="shared" si="132"/>
        <v>30895.560242023443</v>
      </c>
      <c r="J145" s="59">
        <f t="shared" si="133"/>
        <v>675.93727146565811</v>
      </c>
      <c r="K145" s="59">
        <f t="shared" si="134"/>
        <v>188.01262348664517</v>
      </c>
      <c r="L145" s="59">
        <f t="shared" si="135"/>
        <v>573.30621967903539</v>
      </c>
      <c r="M145" s="60"/>
      <c r="N145" s="65">
        <f t="shared" si="136"/>
        <v>10</v>
      </c>
      <c r="O145" s="65">
        <f t="shared" si="137"/>
        <v>-5.4105206811824614E-3</v>
      </c>
      <c r="P145" s="65">
        <f t="shared" si="138"/>
        <v>3.1415926535899121E-3</v>
      </c>
      <c r="Q145" s="59">
        <f t="shared" si="139"/>
        <v>5.8894613215401126E-3</v>
      </c>
      <c r="R145" s="59">
        <f t="shared" si="140"/>
        <v>1.0000028904895808</v>
      </c>
      <c r="S145" s="59">
        <f t="shared" si="141"/>
        <v>6.7204324572874121</v>
      </c>
      <c r="T145" s="59">
        <f t="shared" si="142"/>
        <v>-7.167940627807357</v>
      </c>
      <c r="U145" s="59">
        <f t="shared" si="143"/>
        <v>-1.8590658126180648</v>
      </c>
      <c r="W145" s="72">
        <f t="shared" ref="W145" si="214">B145-0.001</f>
        <v>47.619</v>
      </c>
      <c r="X145" s="72">
        <f t="shared" ref="X145" si="215">C145-0.001</f>
        <v>194.62899999999999</v>
      </c>
    </row>
    <row r="146" spans="1:24" x14ac:dyDescent="0.4">
      <c r="A146" s="142">
        <v>1420</v>
      </c>
      <c r="B146" s="142">
        <v>47.1</v>
      </c>
      <c r="C146" s="142">
        <v>195.35</v>
      </c>
      <c r="D146" s="63">
        <f t="shared" si="127"/>
        <v>1184.4822315858098</v>
      </c>
      <c r="E146" s="63">
        <f t="shared" si="128"/>
        <v>-1078.9422315858099</v>
      </c>
      <c r="F146" s="63">
        <f t="shared" si="129"/>
        <v>-676.44420778638448</v>
      </c>
      <c r="G146" s="63">
        <f t="shared" si="130"/>
        <v>-96.122236625256903</v>
      </c>
      <c r="H146" s="63">
        <f t="shared" si="131"/>
        <v>17478.005792213611</v>
      </c>
      <c r="I146" s="63">
        <f t="shared" si="132"/>
        <v>30893.657763374744</v>
      </c>
      <c r="J146" s="59">
        <f t="shared" si="133"/>
        <v>683.23952653633205</v>
      </c>
      <c r="K146" s="59">
        <f t="shared" si="134"/>
        <v>188.08754409455122</v>
      </c>
      <c r="L146" s="59">
        <f t="shared" si="135"/>
        <v>579.97250917285191</v>
      </c>
      <c r="M146" s="60"/>
      <c r="N146" s="65">
        <f t="shared" si="136"/>
        <v>10</v>
      </c>
      <c r="O146" s="65">
        <f t="shared" si="137"/>
        <v>-9.0757121103704434E-3</v>
      </c>
      <c r="P146" s="65">
        <f t="shared" si="138"/>
        <v>1.2566370614359152E-2</v>
      </c>
      <c r="Q146" s="59">
        <f t="shared" si="139"/>
        <v>1.2954530645046258E-2</v>
      </c>
      <c r="R146" s="59">
        <f t="shared" si="140"/>
        <v>1.000013985223386</v>
      </c>
      <c r="S146" s="59">
        <f t="shared" si="141"/>
        <v>6.7739219631148275</v>
      </c>
      <c r="T146" s="59">
        <f t="shared" si="142"/>
        <v>-7.1058537655816636</v>
      </c>
      <c r="U146" s="59">
        <f t="shared" si="143"/>
        <v>-1.9024786486985905</v>
      </c>
      <c r="W146" s="72">
        <f t="shared" ref="W146" si="216">B146+0.001</f>
        <v>47.100999999999999</v>
      </c>
      <c r="X146" s="72">
        <f t="shared" ref="X146" si="217">C146+0.001</f>
        <v>195.351</v>
      </c>
    </row>
    <row r="147" spans="1:24" x14ac:dyDescent="0.4">
      <c r="A147" s="142">
        <v>1430</v>
      </c>
      <c r="B147" s="142">
        <v>46.72</v>
      </c>
      <c r="C147" s="142">
        <v>196.04</v>
      </c>
      <c r="D147" s="63">
        <f t="shared" si="127"/>
        <v>1191.313726355814</v>
      </c>
      <c r="E147" s="63">
        <f t="shared" si="128"/>
        <v>-1085.773726355814</v>
      </c>
      <c r="F147" s="63">
        <f t="shared" si="129"/>
        <v>-683.47468199883576</v>
      </c>
      <c r="G147" s="63">
        <f t="shared" si="130"/>
        <v>-98.097610127122451</v>
      </c>
      <c r="H147" s="63">
        <f t="shared" si="131"/>
        <v>17470.975318001161</v>
      </c>
      <c r="I147" s="63">
        <f t="shared" si="132"/>
        <v>30891.68238987288</v>
      </c>
      <c r="J147" s="59">
        <f t="shared" si="133"/>
        <v>690.47866154289125</v>
      </c>
      <c r="K147" s="59">
        <f t="shared" si="134"/>
        <v>188.16775551810332</v>
      </c>
      <c r="L147" s="59">
        <f t="shared" si="135"/>
        <v>586.627910487294</v>
      </c>
      <c r="M147" s="60"/>
      <c r="N147" s="65">
        <f t="shared" si="136"/>
        <v>10</v>
      </c>
      <c r="O147" s="65">
        <f t="shared" si="137"/>
        <v>-6.6322511575784967E-3</v>
      </c>
      <c r="P147" s="65">
        <f t="shared" si="138"/>
        <v>1.2042771838760834E-2</v>
      </c>
      <c r="Q147" s="59">
        <f t="shared" si="139"/>
        <v>1.1015013470293544E-2</v>
      </c>
      <c r="R147" s="59">
        <f t="shared" si="140"/>
        <v>1.0000101109994899</v>
      </c>
      <c r="S147" s="59">
        <f t="shared" si="141"/>
        <v>6.8314947700040491</v>
      </c>
      <c r="T147" s="59">
        <f t="shared" si="142"/>
        <v>-7.0304742124513</v>
      </c>
      <c r="U147" s="59">
        <f t="shared" si="143"/>
        <v>-1.9753735018655418</v>
      </c>
      <c r="W147" s="72">
        <f t="shared" ref="W147" si="218">B147-0.001</f>
        <v>46.719000000000001</v>
      </c>
      <c r="X147" s="72">
        <f t="shared" ref="X147" si="219">C147-0.001</f>
        <v>196.03899999999999</v>
      </c>
    </row>
    <row r="148" spans="1:24" x14ac:dyDescent="0.4">
      <c r="A148" s="142">
        <v>1440</v>
      </c>
      <c r="B148" s="142">
        <v>46.55</v>
      </c>
      <c r="C148" s="142">
        <v>196.55</v>
      </c>
      <c r="D148" s="63">
        <f t="shared" si="127"/>
        <v>1198.1801832325048</v>
      </c>
      <c r="E148" s="63">
        <f t="shared" si="128"/>
        <v>-1092.6401832325048</v>
      </c>
      <c r="F148" s="63">
        <f t="shared" si="129"/>
        <v>-690.45255475125396</v>
      </c>
      <c r="G148" s="63">
        <f t="shared" si="130"/>
        <v>-100.13737469495804</v>
      </c>
      <c r="H148" s="63">
        <f t="shared" si="131"/>
        <v>17463.997445248744</v>
      </c>
      <c r="I148" s="63">
        <f t="shared" si="132"/>
        <v>30889.642625305045</v>
      </c>
      <c r="J148" s="59">
        <f t="shared" si="133"/>
        <v>697.67630329066776</v>
      </c>
      <c r="K148" s="59">
        <f t="shared" si="134"/>
        <v>188.25215527957724</v>
      </c>
      <c r="L148" s="59">
        <f t="shared" si="135"/>
        <v>593.2844065249576</v>
      </c>
      <c r="M148" s="60"/>
      <c r="N148" s="65">
        <f t="shared" si="136"/>
        <v>10</v>
      </c>
      <c r="O148" s="65">
        <f t="shared" si="137"/>
        <v>-2.9670597283903899E-3</v>
      </c>
      <c r="P148" s="65">
        <f t="shared" si="138"/>
        <v>8.9011791851714185E-3</v>
      </c>
      <c r="Q148" s="59">
        <f t="shared" si="139"/>
        <v>7.1188773334474043E-3</v>
      </c>
      <c r="R148" s="59">
        <f t="shared" si="140"/>
        <v>1.0000042232226101</v>
      </c>
      <c r="S148" s="59">
        <f t="shared" si="141"/>
        <v>6.8664568766908527</v>
      </c>
      <c r="T148" s="59">
        <f t="shared" si="142"/>
        <v>-6.9778727524181807</v>
      </c>
      <c r="U148" s="59">
        <f t="shared" si="143"/>
        <v>-2.0397645678355873</v>
      </c>
      <c r="W148" s="72">
        <f t="shared" ref="W148" si="220">B148+0.001</f>
        <v>46.550999999999995</v>
      </c>
      <c r="X148" s="72">
        <f t="shared" ref="X148" si="221">C148+0.001</f>
        <v>196.55100000000002</v>
      </c>
    </row>
    <row r="149" spans="1:24" x14ac:dyDescent="0.4">
      <c r="A149" s="142">
        <v>1450</v>
      </c>
      <c r="B149" s="142">
        <v>46.44</v>
      </c>
      <c r="C149" s="142">
        <v>197.1</v>
      </c>
      <c r="D149" s="63">
        <f t="shared" si="127"/>
        <v>1205.0643887246965</v>
      </c>
      <c r="E149" s="63">
        <f t="shared" si="128"/>
        <v>-1099.5243887246966</v>
      </c>
      <c r="F149" s="63">
        <f t="shared" si="129"/>
        <v>-697.39517075377728</v>
      </c>
      <c r="G149" s="63">
        <f t="shared" si="130"/>
        <v>-102.23674676722258</v>
      </c>
      <c r="H149" s="63">
        <f t="shared" si="131"/>
        <v>17457.054829246219</v>
      </c>
      <c r="I149" s="63">
        <f t="shared" si="132"/>
        <v>30887.54325323278</v>
      </c>
      <c r="J149" s="59">
        <f t="shared" si="133"/>
        <v>704.84918711752471</v>
      </c>
      <c r="K149" s="59">
        <f t="shared" si="134"/>
        <v>188.34004085116376</v>
      </c>
      <c r="L149" s="59">
        <f t="shared" si="135"/>
        <v>599.95220929057302</v>
      </c>
      <c r="M149" s="60"/>
      <c r="N149" s="65">
        <f t="shared" si="136"/>
        <v>10</v>
      </c>
      <c r="O149" s="65">
        <f t="shared" si="137"/>
        <v>-1.9198621771937526E-3</v>
      </c>
      <c r="P149" s="65">
        <f t="shared" si="138"/>
        <v>9.5993108859685154E-3</v>
      </c>
      <c r="Q149" s="59">
        <f t="shared" si="139"/>
        <v>7.2223464528413661E-3</v>
      </c>
      <c r="R149" s="59">
        <f t="shared" si="140"/>
        <v>1.0000043468800313</v>
      </c>
      <c r="S149" s="59">
        <f t="shared" si="141"/>
        <v>6.8842054921917182</v>
      </c>
      <c r="T149" s="59">
        <f t="shared" si="142"/>
        <v>-6.9426160025233372</v>
      </c>
      <c r="U149" s="59">
        <f t="shared" si="143"/>
        <v>-2.0993720722645421</v>
      </c>
      <c r="W149" s="72">
        <f t="shared" ref="W149" si="222">B149-0.001</f>
        <v>46.439</v>
      </c>
      <c r="X149" s="72">
        <f t="shared" ref="X149" si="223">C149-0.001</f>
        <v>197.09899999999999</v>
      </c>
    </row>
    <row r="150" spans="1:24" x14ac:dyDescent="0.4">
      <c r="A150" s="142">
        <v>1460</v>
      </c>
      <c r="B150" s="142">
        <v>46.56</v>
      </c>
      <c r="C150" s="142">
        <v>197.09</v>
      </c>
      <c r="D150" s="63">
        <f t="shared" si="127"/>
        <v>1211.9479332327194</v>
      </c>
      <c r="E150" s="63">
        <f t="shared" si="128"/>
        <v>-1106.4079332327194</v>
      </c>
      <c r="F150" s="63">
        <f t="shared" si="129"/>
        <v>-704.32843332727157</v>
      </c>
      <c r="G150" s="63">
        <f t="shared" si="130"/>
        <v>-104.36903389737139</v>
      </c>
      <c r="H150" s="63">
        <f t="shared" si="131"/>
        <v>17450.121566672726</v>
      </c>
      <c r="I150" s="63">
        <f t="shared" si="132"/>
        <v>30885.41096610263</v>
      </c>
      <c r="J150" s="59">
        <f t="shared" si="133"/>
        <v>712.01926745694141</v>
      </c>
      <c r="K150" s="59">
        <f t="shared" si="134"/>
        <v>188.42888586931613</v>
      </c>
      <c r="L150" s="59">
        <f t="shared" si="135"/>
        <v>606.63400430523677</v>
      </c>
      <c r="M150" s="60"/>
      <c r="N150" s="65">
        <f t="shared" si="136"/>
        <v>10</v>
      </c>
      <c r="O150" s="65">
        <f t="shared" si="137"/>
        <v>2.0943951023932746E-3</v>
      </c>
      <c r="P150" s="65">
        <f t="shared" si="138"/>
        <v>-1.7453292519927421E-4</v>
      </c>
      <c r="Q150" s="59">
        <f t="shared" si="139"/>
        <v>2.0982180096928982E-3</v>
      </c>
      <c r="R150" s="59">
        <f t="shared" si="140"/>
        <v>1.0000003668767297</v>
      </c>
      <c r="S150" s="59">
        <f t="shared" si="141"/>
        <v>6.8835445080229496</v>
      </c>
      <c r="T150" s="59">
        <f t="shared" si="142"/>
        <v>-6.9332625734943418</v>
      </c>
      <c r="U150" s="59">
        <f t="shared" si="143"/>
        <v>-2.132287130148816</v>
      </c>
      <c r="W150" s="72">
        <f t="shared" ref="W150" si="224">B150+0.001</f>
        <v>46.561</v>
      </c>
      <c r="X150" s="72">
        <f t="shared" ref="X150" si="225">C150+0.001</f>
        <v>197.09100000000001</v>
      </c>
    </row>
    <row r="151" spans="1:24" x14ac:dyDescent="0.4">
      <c r="A151" s="142">
        <v>1470</v>
      </c>
      <c r="B151" s="142">
        <v>46.61</v>
      </c>
      <c r="C151" s="142">
        <v>197.09</v>
      </c>
      <c r="D151" s="63">
        <f t="shared" si="127"/>
        <v>1218.8207100552413</v>
      </c>
      <c r="E151" s="63">
        <f t="shared" si="128"/>
        <v>-1113.2807100552413</v>
      </c>
      <c r="F151" s="63">
        <f t="shared" si="129"/>
        <v>-711.27163622765011</v>
      </c>
      <c r="G151" s="63">
        <f t="shared" si="130"/>
        <v>-106.5037155799144</v>
      </c>
      <c r="H151" s="63">
        <f t="shared" si="131"/>
        <v>17443.178363772346</v>
      </c>
      <c r="I151" s="63">
        <f t="shared" si="132"/>
        <v>30883.276284420088</v>
      </c>
      <c r="J151" s="59">
        <f t="shared" si="133"/>
        <v>719.20121102114808</v>
      </c>
      <c r="K151" s="59">
        <f t="shared" si="134"/>
        <v>188.51603056366801</v>
      </c>
      <c r="L151" s="59">
        <f t="shared" si="135"/>
        <v>613.32495324068282</v>
      </c>
      <c r="M151" s="60"/>
      <c r="N151" s="65">
        <f t="shared" si="136"/>
        <v>10</v>
      </c>
      <c r="O151" s="65">
        <f t="shared" si="137"/>
        <v>8.7266462599711514E-4</v>
      </c>
      <c r="P151" s="65">
        <f t="shared" si="138"/>
        <v>0</v>
      </c>
      <c r="Q151" s="59">
        <f t="shared" si="139"/>
        <v>8.7266462600332773E-4</v>
      </c>
      <c r="R151" s="59">
        <f t="shared" si="140"/>
        <v>1.0000000634619672</v>
      </c>
      <c r="S151" s="59">
        <f t="shared" si="141"/>
        <v>6.8727768225218728</v>
      </c>
      <c r="T151" s="59">
        <f t="shared" si="142"/>
        <v>-6.9432029003785738</v>
      </c>
      <c r="U151" s="59">
        <f t="shared" si="143"/>
        <v>-2.1346816825429982</v>
      </c>
      <c r="W151" s="72">
        <f t="shared" ref="W151" si="226">B151-0.001</f>
        <v>46.609000000000002</v>
      </c>
      <c r="X151" s="72">
        <f t="shared" ref="X151" si="227">C151-0.001</f>
        <v>197.089</v>
      </c>
    </row>
    <row r="152" spans="1:24" x14ac:dyDescent="0.4">
      <c r="A152" s="142">
        <v>1480</v>
      </c>
      <c r="B152" s="142">
        <v>46.51</v>
      </c>
      <c r="C152" s="142">
        <v>197.02</v>
      </c>
      <c r="D152" s="63">
        <f t="shared" si="127"/>
        <v>1225.6966555147774</v>
      </c>
      <c r="E152" s="63">
        <f t="shared" si="128"/>
        <v>-1120.1566555147774</v>
      </c>
      <c r="F152" s="63">
        <f t="shared" si="129"/>
        <v>-718.21327166087224</v>
      </c>
      <c r="G152" s="63">
        <f t="shared" si="130"/>
        <v>-108.63327882320499</v>
      </c>
      <c r="H152" s="63">
        <f t="shared" si="131"/>
        <v>17436.236728339125</v>
      </c>
      <c r="I152" s="63">
        <f t="shared" si="132"/>
        <v>30881.146721176796</v>
      </c>
      <c r="J152" s="59">
        <f t="shared" si="133"/>
        <v>726.38247009250847</v>
      </c>
      <c r="K152" s="59">
        <f t="shared" si="134"/>
        <v>188.6010711182989</v>
      </c>
      <c r="L152" s="59">
        <f t="shared" si="135"/>
        <v>620.01141135729142</v>
      </c>
      <c r="M152" s="60"/>
      <c r="N152" s="65">
        <f t="shared" si="136"/>
        <v>10</v>
      </c>
      <c r="O152" s="65">
        <f t="shared" si="137"/>
        <v>-1.7453292519943543E-3</v>
      </c>
      <c r="P152" s="65">
        <f t="shared" si="138"/>
        <v>-1.2217304763959117E-3</v>
      </c>
      <c r="Q152" s="59">
        <f t="shared" si="139"/>
        <v>1.9578319450730408E-3</v>
      </c>
      <c r="R152" s="59">
        <f t="shared" si="140"/>
        <v>1.0000003194256162</v>
      </c>
      <c r="S152" s="59">
        <f t="shared" si="141"/>
        <v>6.8759454595361369</v>
      </c>
      <c r="T152" s="59">
        <f t="shared" si="142"/>
        <v>-6.9416354332221122</v>
      </c>
      <c r="U152" s="59">
        <f t="shared" si="143"/>
        <v>-2.1295632432905904</v>
      </c>
      <c r="W152" s="72">
        <f t="shared" ref="W152" si="228">B152+0.001</f>
        <v>46.510999999999996</v>
      </c>
      <c r="X152" s="72">
        <f t="shared" ref="X152" si="229">C152+0.001</f>
        <v>197.02100000000002</v>
      </c>
    </row>
    <row r="153" spans="1:24" x14ac:dyDescent="0.4">
      <c r="A153" s="142">
        <v>1490</v>
      </c>
      <c r="B153" s="142">
        <v>46.46</v>
      </c>
      <c r="C153" s="142">
        <v>196.67</v>
      </c>
      <c r="D153" s="63">
        <f t="shared" si="127"/>
        <v>1232.5821111032863</v>
      </c>
      <c r="E153" s="63">
        <f t="shared" si="128"/>
        <v>-1127.0421111032863</v>
      </c>
      <c r="F153" s="63">
        <f t="shared" si="129"/>
        <v>-725.15402424170327</v>
      </c>
      <c r="G153" s="63">
        <f t="shared" si="130"/>
        <v>-110.73477473487357</v>
      </c>
      <c r="H153" s="63">
        <f t="shared" si="131"/>
        <v>17429.295975758294</v>
      </c>
      <c r="I153" s="63">
        <f t="shared" si="132"/>
        <v>30879.045225265127</v>
      </c>
      <c r="J153" s="59">
        <f t="shared" si="133"/>
        <v>733.56018785749268</v>
      </c>
      <c r="K153" s="59">
        <f t="shared" si="134"/>
        <v>188.68228978243715</v>
      </c>
      <c r="L153" s="59">
        <f t="shared" si="135"/>
        <v>626.67915183672824</v>
      </c>
      <c r="M153" s="60"/>
      <c r="N153" s="65">
        <f t="shared" si="136"/>
        <v>10</v>
      </c>
      <c r="O153" s="65">
        <f t="shared" si="137"/>
        <v>-8.7266462599711514E-4</v>
      </c>
      <c r="P153" s="65">
        <f t="shared" si="138"/>
        <v>-6.1086523819805505E-3</v>
      </c>
      <c r="Q153" s="59">
        <f t="shared" si="139"/>
        <v>4.5150908853666127E-3</v>
      </c>
      <c r="R153" s="59">
        <f t="shared" si="140"/>
        <v>1.0000016988406053</v>
      </c>
      <c r="S153" s="59">
        <f t="shared" si="141"/>
        <v>6.8854555885089592</v>
      </c>
      <c r="T153" s="59">
        <f t="shared" si="142"/>
        <v>-6.9407525808310062</v>
      </c>
      <c r="U153" s="59">
        <f t="shared" si="143"/>
        <v>-2.1014959116685752</v>
      </c>
      <c r="W153" s="72">
        <f t="shared" ref="W153" si="230">B153-0.001</f>
        <v>46.459000000000003</v>
      </c>
      <c r="X153" s="72">
        <f t="shared" ref="X153" si="231">C153-0.001</f>
        <v>196.66899999999998</v>
      </c>
    </row>
    <row r="154" spans="1:24" x14ac:dyDescent="0.4">
      <c r="A154" s="142">
        <v>1500</v>
      </c>
      <c r="B154" s="142">
        <v>46.42</v>
      </c>
      <c r="C154" s="142">
        <v>196.52</v>
      </c>
      <c r="D154" s="63">
        <f t="shared" si="127"/>
        <v>1239.4732511140578</v>
      </c>
      <c r="E154" s="63">
        <f t="shared" si="128"/>
        <v>-1133.9332511140578</v>
      </c>
      <c r="F154" s="63">
        <f t="shared" si="129"/>
        <v>-732.0987145045824</v>
      </c>
      <c r="G154" s="63">
        <f t="shared" si="130"/>
        <v>-112.80442022391593</v>
      </c>
      <c r="H154" s="63">
        <f t="shared" si="131"/>
        <v>17422.351285495413</v>
      </c>
      <c r="I154" s="63">
        <f t="shared" si="132"/>
        <v>30876.975579776084</v>
      </c>
      <c r="J154" s="59">
        <f t="shared" si="133"/>
        <v>740.73839174253408</v>
      </c>
      <c r="K154" s="59">
        <f t="shared" si="134"/>
        <v>188.75945301853292</v>
      </c>
      <c r="L154" s="59">
        <f t="shared" si="135"/>
        <v>633.32943569858946</v>
      </c>
      <c r="M154" s="60"/>
      <c r="N154" s="65">
        <f t="shared" si="136"/>
        <v>10</v>
      </c>
      <c r="O154" s="65">
        <f t="shared" si="137"/>
        <v>-6.981317007977169E-4</v>
      </c>
      <c r="P154" s="65">
        <f t="shared" si="138"/>
        <v>-2.6179938779910977E-3</v>
      </c>
      <c r="Q154" s="59">
        <f t="shared" si="139"/>
        <v>2.0215135144694418E-3</v>
      </c>
      <c r="R154" s="59">
        <f t="shared" si="140"/>
        <v>1.0000003405432134</v>
      </c>
      <c r="S154" s="59">
        <f t="shared" si="141"/>
        <v>6.8911400107715126</v>
      </c>
      <c r="T154" s="59">
        <f t="shared" si="142"/>
        <v>-6.9446902628791065</v>
      </c>
      <c r="U154" s="59">
        <f t="shared" si="143"/>
        <v>-2.0696454890423612</v>
      </c>
      <c r="W154" s="72">
        <f t="shared" ref="W154" si="232">B154+0.001</f>
        <v>46.420999999999999</v>
      </c>
      <c r="X154" s="72">
        <f t="shared" ref="X154" si="233">C154+0.001</f>
        <v>196.52100000000002</v>
      </c>
    </row>
    <row r="155" spans="1:24" x14ac:dyDescent="0.4">
      <c r="A155" s="142">
        <v>1510</v>
      </c>
      <c r="B155" s="142">
        <v>46.44</v>
      </c>
      <c r="C155" s="142">
        <v>196.61</v>
      </c>
      <c r="D155" s="63">
        <f t="shared" si="127"/>
        <v>1246.3656545602328</v>
      </c>
      <c r="E155" s="63">
        <f t="shared" si="128"/>
        <v>-1140.8256545602328</v>
      </c>
      <c r="F155" s="63">
        <f t="shared" si="129"/>
        <v>-739.04333776936107</v>
      </c>
      <c r="G155" s="63">
        <f t="shared" si="130"/>
        <v>-114.87008491990463</v>
      </c>
      <c r="H155" s="63">
        <f t="shared" si="131"/>
        <v>17415.406662230635</v>
      </c>
      <c r="I155" s="63">
        <f t="shared" si="132"/>
        <v>30874.909915080098</v>
      </c>
      <c r="J155" s="59">
        <f t="shared" si="133"/>
        <v>747.91723573586933</v>
      </c>
      <c r="K155" s="59">
        <f t="shared" si="134"/>
        <v>188.83483440651739</v>
      </c>
      <c r="L155" s="59">
        <f t="shared" si="135"/>
        <v>639.97710943247625</v>
      </c>
      <c r="M155" s="60"/>
      <c r="N155" s="65">
        <f t="shared" si="136"/>
        <v>10</v>
      </c>
      <c r="O155" s="65">
        <f t="shared" si="137"/>
        <v>3.4906585039879649E-4</v>
      </c>
      <c r="P155" s="65">
        <f t="shared" si="138"/>
        <v>1.5707963267949561E-3</v>
      </c>
      <c r="Q155" s="59">
        <f t="shared" si="139"/>
        <v>1.1904216409384105E-3</v>
      </c>
      <c r="R155" s="59">
        <f t="shared" si="140"/>
        <v>1.0000001180919904</v>
      </c>
      <c r="S155" s="59">
        <f t="shared" si="141"/>
        <v>6.892403446174943</v>
      </c>
      <c r="T155" s="59">
        <f t="shared" si="142"/>
        <v>-6.9446232647786532</v>
      </c>
      <c r="U155" s="59">
        <f t="shared" si="143"/>
        <v>-2.0656646959886964</v>
      </c>
      <c r="W155" s="72">
        <f t="shared" ref="W155" si="234">B155-0.001</f>
        <v>46.439</v>
      </c>
      <c r="X155" s="72">
        <f t="shared" ref="X155" si="235">C155-0.001</f>
        <v>196.60900000000001</v>
      </c>
    </row>
    <row r="156" spans="1:24" x14ac:dyDescent="0.4">
      <c r="A156" s="142">
        <v>1520</v>
      </c>
      <c r="B156" s="142">
        <v>46.59</v>
      </c>
      <c r="C156" s="142">
        <v>196.64</v>
      </c>
      <c r="D156" s="63">
        <f t="shared" si="127"/>
        <v>1253.2472991731468</v>
      </c>
      <c r="E156" s="63">
        <f t="shared" si="128"/>
        <v>-1147.7072991731468</v>
      </c>
      <c r="F156" s="63">
        <f t="shared" si="129"/>
        <v>-745.99558296160387</v>
      </c>
      <c r="G156" s="63">
        <f t="shared" si="130"/>
        <v>-116.94594519700416</v>
      </c>
      <c r="H156" s="63">
        <f t="shared" si="131"/>
        <v>17408.454417038392</v>
      </c>
      <c r="I156" s="63">
        <f t="shared" si="132"/>
        <v>30872.834054802999</v>
      </c>
      <c r="J156" s="59">
        <f t="shared" si="133"/>
        <v>755.10645865086065</v>
      </c>
      <c r="K156" s="59">
        <f t="shared" si="134"/>
        <v>188.90945706153016</v>
      </c>
      <c r="L156" s="59">
        <f t="shared" si="135"/>
        <v>646.6371754947545</v>
      </c>
      <c r="M156" s="60"/>
      <c r="N156" s="65">
        <f t="shared" si="136"/>
        <v>10</v>
      </c>
      <c r="O156" s="65">
        <f t="shared" si="137"/>
        <v>2.6179938779915934E-3</v>
      </c>
      <c r="P156" s="65">
        <f t="shared" si="138"/>
        <v>5.2359877559782263E-4</v>
      </c>
      <c r="Q156" s="59">
        <f t="shared" si="139"/>
        <v>2.6454140038585372E-3</v>
      </c>
      <c r="R156" s="59">
        <f t="shared" si="140"/>
        <v>1.0000005831850125</v>
      </c>
      <c r="S156" s="59">
        <f t="shared" si="141"/>
        <v>6.8816446129140934</v>
      </c>
      <c r="T156" s="59">
        <f t="shared" si="142"/>
        <v>-6.9522451922428496</v>
      </c>
      <c r="U156" s="59">
        <f t="shared" si="143"/>
        <v>-2.0758602770995429</v>
      </c>
      <c r="W156" s="72">
        <f t="shared" ref="W156" si="236">B156+0.001</f>
        <v>46.591000000000001</v>
      </c>
      <c r="X156" s="72">
        <f t="shared" ref="X156" si="237">C156+0.001</f>
        <v>196.64099999999999</v>
      </c>
    </row>
    <row r="157" spans="1:24" x14ac:dyDescent="0.4">
      <c r="A157" s="142">
        <v>1530</v>
      </c>
      <c r="B157" s="142">
        <v>46.66</v>
      </c>
      <c r="C157" s="142">
        <v>196.51</v>
      </c>
      <c r="D157" s="63">
        <f t="shared" si="127"/>
        <v>1260.1150044766919</v>
      </c>
      <c r="E157" s="63">
        <f t="shared" si="128"/>
        <v>-1154.5750044766919</v>
      </c>
      <c r="F157" s="63">
        <f t="shared" si="129"/>
        <v>-752.96228787053553</v>
      </c>
      <c r="G157" s="63">
        <f t="shared" si="130"/>
        <v>-119.01949564750868</v>
      </c>
      <c r="H157" s="63">
        <f t="shared" si="131"/>
        <v>17401.487712129459</v>
      </c>
      <c r="I157" s="63">
        <f t="shared" si="132"/>
        <v>30870.760504352496</v>
      </c>
      <c r="J157" s="59">
        <f t="shared" si="133"/>
        <v>762.31086001671167</v>
      </c>
      <c r="K157" s="59">
        <f t="shared" si="134"/>
        <v>188.9823308926629</v>
      </c>
      <c r="L157" s="59">
        <f t="shared" si="135"/>
        <v>653.30683361473552</v>
      </c>
      <c r="M157" s="60"/>
      <c r="N157" s="65">
        <f t="shared" si="136"/>
        <v>10</v>
      </c>
      <c r="O157" s="65">
        <f t="shared" si="137"/>
        <v>1.2217304763959117E-3</v>
      </c>
      <c r="P157" s="65">
        <f t="shared" si="138"/>
        <v>-2.2689280275925493E-3</v>
      </c>
      <c r="Q157" s="59">
        <f t="shared" si="139"/>
        <v>2.0524543769411263E-3</v>
      </c>
      <c r="R157" s="59">
        <f t="shared" si="140"/>
        <v>1.0000003510475619</v>
      </c>
      <c r="S157" s="59">
        <f t="shared" si="141"/>
        <v>6.8677053035452218</v>
      </c>
      <c r="T157" s="59">
        <f t="shared" si="142"/>
        <v>-6.9667049089316864</v>
      </c>
      <c r="U157" s="59">
        <f t="shared" si="143"/>
        <v>-2.0735504505045115</v>
      </c>
      <c r="W157" s="72">
        <f t="shared" ref="W157" si="238">B157-0.001</f>
        <v>46.658999999999999</v>
      </c>
      <c r="X157" s="72">
        <f t="shared" ref="X157" si="239">C157-0.001</f>
        <v>196.50899999999999</v>
      </c>
    </row>
    <row r="158" spans="1:24" x14ac:dyDescent="0.4">
      <c r="A158" s="142">
        <v>1540</v>
      </c>
      <c r="B158" s="142">
        <v>46.74</v>
      </c>
      <c r="C158" s="142">
        <v>196.48</v>
      </c>
      <c r="D158" s="63">
        <f t="shared" si="127"/>
        <v>1266.9731875318546</v>
      </c>
      <c r="E158" s="63">
        <f t="shared" si="128"/>
        <v>-1161.4331875318546</v>
      </c>
      <c r="F158" s="63">
        <f t="shared" si="129"/>
        <v>-759.94049668231287</v>
      </c>
      <c r="G158" s="63">
        <f t="shared" si="130"/>
        <v>-121.08587158251896</v>
      </c>
      <c r="H158" s="63">
        <f t="shared" si="131"/>
        <v>17394.50950331768</v>
      </c>
      <c r="I158" s="63">
        <f t="shared" si="132"/>
        <v>30868.694128417486</v>
      </c>
      <c r="J158" s="59">
        <f t="shared" si="133"/>
        <v>769.5267031069543</v>
      </c>
      <c r="K158" s="59">
        <f t="shared" si="134"/>
        <v>189.05317776770411</v>
      </c>
      <c r="L158" s="59">
        <f t="shared" si="135"/>
        <v>659.98069254590052</v>
      </c>
      <c r="M158" s="60"/>
      <c r="N158" s="65">
        <f t="shared" si="136"/>
        <v>10</v>
      </c>
      <c r="O158" s="65">
        <f t="shared" si="137"/>
        <v>1.3962634015955578E-3</v>
      </c>
      <c r="P158" s="65">
        <f t="shared" si="138"/>
        <v>-5.2359877559831865E-4</v>
      </c>
      <c r="Q158" s="59">
        <f t="shared" si="139"/>
        <v>1.4473281683933248E-3</v>
      </c>
      <c r="R158" s="59">
        <f t="shared" si="140"/>
        <v>1.0000001745632723</v>
      </c>
      <c r="S158" s="59">
        <f t="shared" si="141"/>
        <v>6.8581830551627609</v>
      </c>
      <c r="T158" s="59">
        <f t="shared" si="142"/>
        <v>-6.9782088117773053</v>
      </c>
      <c r="U158" s="59">
        <f t="shared" si="143"/>
        <v>-2.0663759350102917</v>
      </c>
      <c r="W158" s="72">
        <f t="shared" ref="W158" si="240">B158+0.001</f>
        <v>46.741</v>
      </c>
      <c r="X158" s="72">
        <f t="shared" ref="X158" si="241">C158+0.001</f>
        <v>196.48099999999999</v>
      </c>
    </row>
    <row r="159" spans="1:24" x14ac:dyDescent="0.4">
      <c r="A159" s="142">
        <v>1550</v>
      </c>
      <c r="B159" s="142">
        <v>46.6</v>
      </c>
      <c r="C159" s="142">
        <v>196.42</v>
      </c>
      <c r="D159" s="63">
        <f t="shared" si="127"/>
        <v>1273.8351793548427</v>
      </c>
      <c r="E159" s="63">
        <f t="shared" si="128"/>
        <v>-1168.2951793548427</v>
      </c>
      <c r="F159" s="63">
        <f t="shared" si="129"/>
        <v>-766.91687813265685</v>
      </c>
      <c r="G159" s="63">
        <f t="shared" si="130"/>
        <v>-123.14575397986874</v>
      </c>
      <c r="H159" s="63">
        <f t="shared" si="131"/>
        <v>17387.533121867335</v>
      </c>
      <c r="I159" s="63">
        <f t="shared" si="132"/>
        <v>30866.634246020138</v>
      </c>
      <c r="J159" s="59">
        <f t="shared" si="133"/>
        <v>776.74086714168118</v>
      </c>
      <c r="K159" s="59">
        <f t="shared" si="134"/>
        <v>189.12225665988046</v>
      </c>
      <c r="L159" s="59">
        <f t="shared" si="135"/>
        <v>666.64897767144271</v>
      </c>
      <c r="M159" s="60"/>
      <c r="N159" s="65">
        <f t="shared" si="136"/>
        <v>10</v>
      </c>
      <c r="O159" s="65">
        <f t="shared" si="137"/>
        <v>-2.4434609527920711E-3</v>
      </c>
      <c r="P159" s="65">
        <f t="shared" si="138"/>
        <v>-1.0471975511966373E-3</v>
      </c>
      <c r="Q159" s="59">
        <f t="shared" si="139"/>
        <v>2.5594446389070047E-3</v>
      </c>
      <c r="R159" s="59">
        <f t="shared" si="140"/>
        <v>1.0000005458967625</v>
      </c>
      <c r="S159" s="59">
        <f t="shared" si="141"/>
        <v>6.8619918229881112</v>
      </c>
      <c r="T159" s="59">
        <f t="shared" si="142"/>
        <v>-6.9763814503440251</v>
      </c>
      <c r="U159" s="59">
        <f t="shared" si="143"/>
        <v>-2.0598823973497868</v>
      </c>
      <c r="W159" s="72">
        <f t="shared" ref="W159" si="242">B159-0.001</f>
        <v>46.599000000000004</v>
      </c>
      <c r="X159" s="72">
        <f t="shared" ref="X159" si="243">C159-0.001</f>
        <v>196.41899999999998</v>
      </c>
    </row>
    <row r="160" spans="1:24" x14ac:dyDescent="0.4">
      <c r="A160" s="142">
        <v>1560</v>
      </c>
      <c r="B160" s="142">
        <v>46.62</v>
      </c>
      <c r="C160" s="142">
        <v>196.27</v>
      </c>
      <c r="D160" s="63">
        <f t="shared" si="127"/>
        <v>1280.7047882833499</v>
      </c>
      <c r="E160" s="63">
        <f t="shared" si="128"/>
        <v>-1175.1647882833499</v>
      </c>
      <c r="F160" s="63">
        <f t="shared" si="129"/>
        <v>-773.89012365544625</v>
      </c>
      <c r="G160" s="63">
        <f t="shared" si="130"/>
        <v>-125.1908184949672</v>
      </c>
      <c r="H160" s="63">
        <f t="shared" si="131"/>
        <v>17380.559876344545</v>
      </c>
      <c r="I160" s="63">
        <f t="shared" si="132"/>
        <v>30864.589181505038</v>
      </c>
      <c r="J160" s="59">
        <f t="shared" si="133"/>
        <v>783.95067735596842</v>
      </c>
      <c r="K160" s="59">
        <f t="shared" si="134"/>
        <v>189.18903161713123</v>
      </c>
      <c r="L160" s="59">
        <f t="shared" si="135"/>
        <v>673.30533578599477</v>
      </c>
      <c r="M160" s="60"/>
      <c r="N160" s="65">
        <f t="shared" si="136"/>
        <v>10</v>
      </c>
      <c r="O160" s="65">
        <f t="shared" si="137"/>
        <v>3.4906585039879649E-4</v>
      </c>
      <c r="P160" s="65">
        <f t="shared" si="138"/>
        <v>-2.6179938779910977E-3</v>
      </c>
      <c r="Q160" s="59">
        <f t="shared" si="139"/>
        <v>1.9342397639376951E-3</v>
      </c>
      <c r="R160" s="59">
        <f t="shared" si="140"/>
        <v>1.0000003117737386</v>
      </c>
      <c r="S160" s="59">
        <f t="shared" si="141"/>
        <v>6.8696089285071462</v>
      </c>
      <c r="T160" s="59">
        <f t="shared" si="142"/>
        <v>-6.9732455227893473</v>
      </c>
      <c r="U160" s="59">
        <f t="shared" si="143"/>
        <v>-2.0450645150984581</v>
      </c>
      <c r="W160" s="72">
        <f t="shared" ref="W160" si="244">B160+0.001</f>
        <v>46.620999999999995</v>
      </c>
      <c r="X160" s="72">
        <f t="shared" ref="X160" si="245">C160+0.001</f>
        <v>196.27100000000002</v>
      </c>
    </row>
    <row r="161" spans="1:24" x14ac:dyDescent="0.4">
      <c r="A161" s="142">
        <v>1570</v>
      </c>
      <c r="B161" s="142">
        <v>46.79</v>
      </c>
      <c r="C161" s="142">
        <v>196.28</v>
      </c>
      <c r="D161" s="63">
        <f t="shared" si="127"/>
        <v>1287.5623341787725</v>
      </c>
      <c r="E161" s="63">
        <f t="shared" si="128"/>
        <v>-1182.0223341787726</v>
      </c>
      <c r="F161" s="63">
        <f t="shared" si="129"/>
        <v>-780.8767873424764</v>
      </c>
      <c r="G161" s="63">
        <f t="shared" si="130"/>
        <v>-127.23055409548641</v>
      </c>
      <c r="H161" s="63">
        <f t="shared" si="131"/>
        <v>17373.573212657517</v>
      </c>
      <c r="I161" s="63">
        <f t="shared" si="132"/>
        <v>30862.549445904519</v>
      </c>
      <c r="J161" s="59">
        <f t="shared" si="133"/>
        <v>791.17391950553554</v>
      </c>
      <c r="K161" s="59">
        <f t="shared" si="134"/>
        <v>189.25405228849843</v>
      </c>
      <c r="L161" s="59">
        <f t="shared" si="135"/>
        <v>679.96854745043572</v>
      </c>
      <c r="M161" s="60"/>
      <c r="N161" s="65">
        <f t="shared" si="136"/>
        <v>10</v>
      </c>
      <c r="O161" s="65">
        <f t="shared" si="137"/>
        <v>2.9670597283903899E-3</v>
      </c>
      <c r="P161" s="65">
        <f t="shared" si="138"/>
        <v>1.7453292519927421E-4</v>
      </c>
      <c r="Q161" s="59">
        <f t="shared" si="139"/>
        <v>2.9697778032635735E-3</v>
      </c>
      <c r="R161" s="59">
        <f t="shared" si="140"/>
        <v>1.000000734965665</v>
      </c>
      <c r="S161" s="59">
        <f t="shared" si="141"/>
        <v>6.8575458954226995</v>
      </c>
      <c r="T161" s="59">
        <f t="shared" si="142"/>
        <v>-6.9866636870301528</v>
      </c>
      <c r="U161" s="59">
        <f t="shared" si="143"/>
        <v>-2.0397356005192124</v>
      </c>
      <c r="W161" s="72">
        <f t="shared" ref="W161" si="246">B161-0.001</f>
        <v>46.789000000000001</v>
      </c>
      <c r="X161" s="72">
        <f t="shared" ref="X161" si="247">C161-0.001</f>
        <v>196.279</v>
      </c>
    </row>
    <row r="162" spans="1:24" x14ac:dyDescent="0.4">
      <c r="A162" s="142">
        <v>1580</v>
      </c>
      <c r="B162" s="142">
        <v>46.95</v>
      </c>
      <c r="C162" s="142">
        <v>196.02</v>
      </c>
      <c r="D162" s="63">
        <f t="shared" si="127"/>
        <v>1294.3988981265775</v>
      </c>
      <c r="E162" s="63">
        <f t="shared" si="128"/>
        <v>-1188.8588981265775</v>
      </c>
      <c r="F162" s="63">
        <f t="shared" si="129"/>
        <v>-787.8868193238261</v>
      </c>
      <c r="G162" s="63">
        <f t="shared" si="130"/>
        <v>-129.26050203228434</v>
      </c>
      <c r="H162" s="63">
        <f t="shared" si="131"/>
        <v>17366.563180676167</v>
      </c>
      <c r="I162" s="63">
        <f t="shared" si="132"/>
        <v>30860.519497967722</v>
      </c>
      <c r="J162" s="59">
        <f t="shared" si="133"/>
        <v>798.41963744002044</v>
      </c>
      <c r="K162" s="59">
        <f t="shared" si="134"/>
        <v>189.31693174511358</v>
      </c>
      <c r="L162" s="59">
        <f t="shared" si="135"/>
        <v>686.64336887791751</v>
      </c>
      <c r="M162" s="60"/>
      <c r="N162" s="65">
        <f t="shared" si="136"/>
        <v>10</v>
      </c>
      <c r="O162" s="65">
        <f t="shared" si="137"/>
        <v>2.7925268031909916E-3</v>
      </c>
      <c r="P162" s="65">
        <f t="shared" si="138"/>
        <v>-4.5378560551850985E-3</v>
      </c>
      <c r="Q162" s="59">
        <f t="shared" si="139"/>
        <v>4.3319559092829252E-3</v>
      </c>
      <c r="R162" s="59">
        <f t="shared" si="140"/>
        <v>1.0000015638231012</v>
      </c>
      <c r="S162" s="59">
        <f t="shared" si="141"/>
        <v>6.8365639478048879</v>
      </c>
      <c r="T162" s="59">
        <f t="shared" si="142"/>
        <v>-7.0100319813496919</v>
      </c>
      <c r="U162" s="59">
        <f t="shared" si="143"/>
        <v>-2.029947936797913</v>
      </c>
      <c r="W162" s="72">
        <f t="shared" ref="W162" si="248">B162+0.001</f>
        <v>46.951000000000001</v>
      </c>
      <c r="X162" s="72">
        <f t="shared" ref="X162" si="249">C162+0.001</f>
        <v>196.02100000000002</v>
      </c>
    </row>
    <row r="163" spans="1:24" x14ac:dyDescent="0.4">
      <c r="A163" s="142">
        <v>1590</v>
      </c>
      <c r="B163" s="142">
        <v>47.06</v>
      </c>
      <c r="C163" s="142">
        <v>195.93</v>
      </c>
      <c r="D163" s="63">
        <f t="shared" si="127"/>
        <v>1301.2182431775418</v>
      </c>
      <c r="E163" s="63">
        <f t="shared" si="128"/>
        <v>-1195.6782431775418</v>
      </c>
      <c r="F163" s="63">
        <f t="shared" si="129"/>
        <v>-794.91849233045082</v>
      </c>
      <c r="G163" s="63">
        <f t="shared" si="130"/>
        <v>-131.27347647038371</v>
      </c>
      <c r="H163" s="63">
        <f t="shared" si="131"/>
        <v>17359.531507669541</v>
      </c>
      <c r="I163" s="63">
        <f t="shared" si="132"/>
        <v>30858.506523529621</v>
      </c>
      <c r="J163" s="59">
        <f t="shared" si="133"/>
        <v>805.68488571744808</v>
      </c>
      <c r="K163" s="59">
        <f t="shared" si="134"/>
        <v>189.37723840475485</v>
      </c>
      <c r="L163" s="59">
        <f t="shared" si="135"/>
        <v>693.32385793789786</v>
      </c>
      <c r="M163" s="60"/>
      <c r="N163" s="65">
        <f t="shared" si="136"/>
        <v>10</v>
      </c>
      <c r="O163" s="65">
        <f t="shared" si="137"/>
        <v>1.9198621771937526E-3</v>
      </c>
      <c r="P163" s="65">
        <f t="shared" si="138"/>
        <v>-1.5707963267949561E-3</v>
      </c>
      <c r="Q163" s="59">
        <f t="shared" si="139"/>
        <v>2.2373741609540421E-3</v>
      </c>
      <c r="R163" s="59">
        <f t="shared" si="140"/>
        <v>1.0000004171538035</v>
      </c>
      <c r="S163" s="59">
        <f t="shared" si="141"/>
        <v>6.819345050964289</v>
      </c>
      <c r="T163" s="59">
        <f t="shared" si="142"/>
        <v>-7.0316730066247288</v>
      </c>
      <c r="U163" s="59">
        <f t="shared" si="143"/>
        <v>-2.0129744380993837</v>
      </c>
      <c r="W163" s="72">
        <f t="shared" ref="W163" si="250">B163-0.001</f>
        <v>47.059000000000005</v>
      </c>
      <c r="X163" s="72">
        <f t="shared" ref="X163" si="251">C163-0.001</f>
        <v>195.929</v>
      </c>
    </row>
    <row r="164" spans="1:24" x14ac:dyDescent="0.4">
      <c r="A164" s="142">
        <v>1600</v>
      </c>
      <c r="B164" s="142">
        <v>47.4</v>
      </c>
      <c r="C164" s="142">
        <v>195.97</v>
      </c>
      <c r="D164" s="63">
        <f t="shared" si="127"/>
        <v>1308.0088036736106</v>
      </c>
      <c r="E164" s="63">
        <f t="shared" si="128"/>
        <v>-1202.4688036736106</v>
      </c>
      <c r="F164" s="63">
        <f t="shared" si="129"/>
        <v>-801.97672574592525</v>
      </c>
      <c r="G164" s="63">
        <f t="shared" si="130"/>
        <v>-133.29073539413741</v>
      </c>
      <c r="H164" s="63">
        <f t="shared" si="131"/>
        <v>17352.473274254065</v>
      </c>
      <c r="I164" s="63">
        <f t="shared" si="132"/>
        <v>30856.489264605865</v>
      </c>
      <c r="J164" s="59">
        <f t="shared" si="133"/>
        <v>812.97791407889122</v>
      </c>
      <c r="K164" s="59">
        <f t="shared" si="134"/>
        <v>189.43645805862442</v>
      </c>
      <c r="L164" s="59">
        <f t="shared" si="135"/>
        <v>700.02744746577741</v>
      </c>
      <c r="M164" s="60"/>
      <c r="N164" s="65">
        <f t="shared" si="136"/>
        <v>10</v>
      </c>
      <c r="O164" s="65">
        <f t="shared" si="137"/>
        <v>5.9341194567806557E-3</v>
      </c>
      <c r="P164" s="65">
        <f t="shared" si="138"/>
        <v>6.9813170079759297E-4</v>
      </c>
      <c r="Q164" s="59">
        <f t="shared" si="139"/>
        <v>5.9562081313804249E-3</v>
      </c>
      <c r="R164" s="59">
        <f t="shared" si="140"/>
        <v>1.0000029563784303</v>
      </c>
      <c r="S164" s="59">
        <f t="shared" si="141"/>
        <v>6.7905604960688937</v>
      </c>
      <c r="T164" s="59">
        <f t="shared" si="142"/>
        <v>-7.0582334154744473</v>
      </c>
      <c r="U164" s="59">
        <f t="shared" si="143"/>
        <v>-2.0172589237537037</v>
      </c>
      <c r="W164" s="72">
        <f t="shared" ref="W164" si="252">B164+0.001</f>
        <v>47.400999999999996</v>
      </c>
      <c r="X164" s="72">
        <f t="shared" ref="X164" si="253">C164+0.001</f>
        <v>195.971</v>
      </c>
    </row>
    <row r="165" spans="1:24" x14ac:dyDescent="0.4">
      <c r="A165" s="142">
        <v>1610</v>
      </c>
      <c r="B165" s="142">
        <v>47.8</v>
      </c>
      <c r="C165" s="142">
        <v>195.74</v>
      </c>
      <c r="D165" s="63">
        <f t="shared" si="127"/>
        <v>1314.7518187935752</v>
      </c>
      <c r="E165" s="63">
        <f t="shared" si="128"/>
        <v>-1209.2118187935753</v>
      </c>
      <c r="F165" s="63">
        <f t="shared" si="129"/>
        <v>-809.08033190560093</v>
      </c>
      <c r="G165" s="63">
        <f t="shared" si="130"/>
        <v>-135.30817120167012</v>
      </c>
      <c r="H165" s="63">
        <f t="shared" si="131"/>
        <v>17345.36966809439</v>
      </c>
      <c r="I165" s="63">
        <f t="shared" si="132"/>
        <v>30854.471828798334</v>
      </c>
      <c r="J165" s="59">
        <f t="shared" si="133"/>
        <v>820.31657588422399</v>
      </c>
      <c r="K165" s="59">
        <f t="shared" si="134"/>
        <v>189.49411403378386</v>
      </c>
      <c r="L165" s="59">
        <f t="shared" si="135"/>
        <v>706.76590823092272</v>
      </c>
      <c r="M165" s="60"/>
      <c r="N165" s="65">
        <f t="shared" si="136"/>
        <v>10</v>
      </c>
      <c r="O165" s="65">
        <f t="shared" si="137"/>
        <v>6.9813170079772932E-3</v>
      </c>
      <c r="P165" s="65">
        <f t="shared" si="138"/>
        <v>-4.0142572795867793E-3</v>
      </c>
      <c r="Q165" s="59">
        <f t="shared" si="139"/>
        <v>7.5845913625143258E-3</v>
      </c>
      <c r="R165" s="59">
        <f t="shared" si="140"/>
        <v>1.0000047938630887</v>
      </c>
      <c r="S165" s="59">
        <f t="shared" si="141"/>
        <v>6.7430151199645847</v>
      </c>
      <c r="T165" s="59">
        <f t="shared" si="142"/>
        <v>-7.1036061596756568</v>
      </c>
      <c r="U165" s="59">
        <f t="shared" si="143"/>
        <v>-2.0174358075327201</v>
      </c>
      <c r="W165" s="72">
        <f t="shared" ref="W165" si="254">B165-0.001</f>
        <v>47.798999999999999</v>
      </c>
      <c r="X165" s="72">
        <f t="shared" ref="X165" si="255">C165-0.001</f>
        <v>195.739</v>
      </c>
    </row>
    <row r="166" spans="1:24" x14ac:dyDescent="0.4">
      <c r="A166" s="142">
        <v>1620</v>
      </c>
      <c r="B166" s="142">
        <v>48.03</v>
      </c>
      <c r="C166" s="142">
        <v>195.71</v>
      </c>
      <c r="D166" s="63">
        <f t="shared" si="127"/>
        <v>1321.4541378494391</v>
      </c>
      <c r="E166" s="63">
        <f t="shared" si="128"/>
        <v>-1215.9141378494392</v>
      </c>
      <c r="F166" s="63">
        <f t="shared" si="129"/>
        <v>-816.22408058483711</v>
      </c>
      <c r="G166" s="63">
        <f t="shared" si="130"/>
        <v>-137.3195484754641</v>
      </c>
      <c r="H166" s="63">
        <f t="shared" si="131"/>
        <v>17338.225919415156</v>
      </c>
      <c r="I166" s="63">
        <f t="shared" si="132"/>
        <v>30852.460451524541</v>
      </c>
      <c r="J166" s="59">
        <f t="shared" si="133"/>
        <v>827.69463458455982</v>
      </c>
      <c r="K166" s="59">
        <f t="shared" si="134"/>
        <v>189.5498728635192</v>
      </c>
      <c r="L166" s="59">
        <f t="shared" si="135"/>
        <v>713.53122559968972</v>
      </c>
      <c r="M166" s="60"/>
      <c r="N166" s="65">
        <f t="shared" si="136"/>
        <v>10</v>
      </c>
      <c r="O166" s="65">
        <f t="shared" si="137"/>
        <v>4.0142572795870274E-3</v>
      </c>
      <c r="P166" s="65">
        <f t="shared" si="138"/>
        <v>-5.2359877559831865E-4</v>
      </c>
      <c r="Q166" s="59">
        <f t="shared" si="139"/>
        <v>4.0330215258894686E-3</v>
      </c>
      <c r="R166" s="59">
        <f t="shared" si="140"/>
        <v>1.000001355440757</v>
      </c>
      <c r="S166" s="59">
        <f t="shared" si="141"/>
        <v>6.7023190558638026</v>
      </c>
      <c r="T166" s="59">
        <f t="shared" si="142"/>
        <v>-7.1437486792361504</v>
      </c>
      <c r="U166" s="59">
        <f t="shared" si="143"/>
        <v>-2.0113772737939883</v>
      </c>
      <c r="W166" s="72">
        <f t="shared" ref="W166" si="256">B166+0.001</f>
        <v>48.030999999999999</v>
      </c>
      <c r="X166" s="72">
        <f t="shared" ref="X166" si="257">C166+0.001</f>
        <v>195.71100000000001</v>
      </c>
    </row>
    <row r="167" spans="1:24" x14ac:dyDescent="0.4">
      <c r="A167" s="142">
        <v>1630</v>
      </c>
      <c r="B167" s="142">
        <v>48.13</v>
      </c>
      <c r="C167" s="142">
        <v>195.74</v>
      </c>
      <c r="D167" s="63">
        <f t="shared" si="127"/>
        <v>1328.1350603711958</v>
      </c>
      <c r="E167" s="63">
        <f t="shared" si="128"/>
        <v>-1222.5950603711958</v>
      </c>
      <c r="F167" s="63">
        <f t="shared" si="129"/>
        <v>-823.38638106271867</v>
      </c>
      <c r="G167" s="63">
        <f t="shared" si="130"/>
        <v>-139.33615440453107</v>
      </c>
      <c r="H167" s="63">
        <f t="shared" si="131"/>
        <v>17331.063618937274</v>
      </c>
      <c r="I167" s="63">
        <f t="shared" si="132"/>
        <v>30850.443845595473</v>
      </c>
      <c r="J167" s="59">
        <f t="shared" si="133"/>
        <v>835.09262746344723</v>
      </c>
      <c r="K167" s="59">
        <f t="shared" si="134"/>
        <v>189.60478769644749</v>
      </c>
      <c r="L167" s="59">
        <f t="shared" si="135"/>
        <v>720.31411538554403</v>
      </c>
      <c r="M167" s="60"/>
      <c r="N167" s="65">
        <f t="shared" si="136"/>
        <v>10</v>
      </c>
      <c r="O167" s="65">
        <f t="shared" si="137"/>
        <v>1.7453292519943543E-3</v>
      </c>
      <c r="P167" s="65">
        <f t="shared" si="138"/>
        <v>5.2359877559831865E-4</v>
      </c>
      <c r="Q167" s="59">
        <f t="shared" si="139"/>
        <v>1.7882843955989713E-3</v>
      </c>
      <c r="R167" s="59">
        <f t="shared" si="140"/>
        <v>1.0000002664968417</v>
      </c>
      <c r="S167" s="59">
        <f t="shared" si="141"/>
        <v>6.680922521756739</v>
      </c>
      <c r="T167" s="59">
        <f t="shared" si="142"/>
        <v>-7.1623004778815798</v>
      </c>
      <c r="U167" s="59">
        <f t="shared" si="143"/>
        <v>-2.0166059290669596</v>
      </c>
      <c r="W167" s="72">
        <f t="shared" ref="W167" si="258">B167-0.001</f>
        <v>48.129000000000005</v>
      </c>
      <c r="X167" s="72">
        <f t="shared" ref="X167" si="259">C167-0.001</f>
        <v>195.739</v>
      </c>
    </row>
    <row r="168" spans="1:24" x14ac:dyDescent="0.4">
      <c r="A168" s="142">
        <v>1640</v>
      </c>
      <c r="B168" s="142">
        <v>48.37</v>
      </c>
      <c r="C168" s="142">
        <v>195.21</v>
      </c>
      <c r="D168" s="63">
        <f t="shared" si="127"/>
        <v>1334.7938985911603</v>
      </c>
      <c r="E168" s="63">
        <f t="shared" si="128"/>
        <v>-1229.2538985911604</v>
      </c>
      <c r="F168" s="63">
        <f t="shared" si="129"/>
        <v>-830.5764499671734</v>
      </c>
      <c r="G168" s="63">
        <f t="shared" si="130"/>
        <v>-141.32669192188811</v>
      </c>
      <c r="H168" s="63">
        <f t="shared" si="131"/>
        <v>17323.873550032818</v>
      </c>
      <c r="I168" s="63">
        <f t="shared" si="132"/>
        <v>30848.453308078115</v>
      </c>
      <c r="J168" s="59">
        <f t="shared" si="133"/>
        <v>842.51437559821898</v>
      </c>
      <c r="K168" s="59">
        <f t="shared" si="134"/>
        <v>189.65667354875836</v>
      </c>
      <c r="L168" s="59">
        <f t="shared" si="135"/>
        <v>727.10152056821744</v>
      </c>
      <c r="M168" s="60"/>
      <c r="N168" s="65">
        <f t="shared" si="136"/>
        <v>10</v>
      </c>
      <c r="O168" s="65">
        <f t="shared" si="137"/>
        <v>4.188790204786302E-3</v>
      </c>
      <c r="P168" s="65">
        <f t="shared" si="138"/>
        <v>-9.2502450355699661E-3</v>
      </c>
      <c r="Q168" s="59">
        <f t="shared" si="139"/>
        <v>8.072937812263481E-3</v>
      </c>
      <c r="R168" s="59">
        <f t="shared" si="140"/>
        <v>1.0000054310624724</v>
      </c>
      <c r="S168" s="59">
        <f t="shared" si="141"/>
        <v>6.6588382199644798</v>
      </c>
      <c r="T168" s="59">
        <f t="shared" si="142"/>
        <v>-7.1900689044547086</v>
      </c>
      <c r="U168" s="59">
        <f t="shared" si="143"/>
        <v>-1.9905375173570514</v>
      </c>
      <c r="W168" s="72">
        <f t="shared" ref="W168" si="260">B168+0.001</f>
        <v>48.370999999999995</v>
      </c>
      <c r="X168" s="72">
        <f t="shared" ref="X168" si="261">C168+0.001</f>
        <v>195.21100000000001</v>
      </c>
    </row>
    <row r="169" spans="1:24" x14ac:dyDescent="0.4">
      <c r="A169" s="142">
        <v>1650</v>
      </c>
      <c r="B169" s="142">
        <v>48.43</v>
      </c>
      <c r="C169" s="142">
        <v>195.16</v>
      </c>
      <c r="D169" s="63">
        <f t="shared" si="127"/>
        <v>1341.433160649932</v>
      </c>
      <c r="E169" s="63">
        <f t="shared" si="128"/>
        <v>-1235.893160649932</v>
      </c>
      <c r="F169" s="63">
        <f t="shared" si="129"/>
        <v>-837.79333757103279</v>
      </c>
      <c r="G169" s="63">
        <f t="shared" si="130"/>
        <v>-143.28544661323932</v>
      </c>
      <c r="H169" s="63">
        <f t="shared" si="131"/>
        <v>17316.656662428959</v>
      </c>
      <c r="I169" s="63">
        <f t="shared" si="132"/>
        <v>30846.494553386765</v>
      </c>
      <c r="J169" s="59">
        <f t="shared" si="133"/>
        <v>849.95787877374596</v>
      </c>
      <c r="K169" s="59">
        <f t="shared" si="134"/>
        <v>189.70523656430817</v>
      </c>
      <c r="L169" s="59">
        <f t="shared" si="135"/>
        <v>733.88904045978404</v>
      </c>
      <c r="M169" s="60"/>
      <c r="N169" s="65">
        <f t="shared" si="136"/>
        <v>10</v>
      </c>
      <c r="O169" s="65">
        <f t="shared" si="137"/>
        <v>1.0471975511966373E-3</v>
      </c>
      <c r="P169" s="65">
        <f t="shared" si="138"/>
        <v>-8.726646259973632E-4</v>
      </c>
      <c r="Q169" s="59">
        <f t="shared" si="139"/>
        <v>1.2338878523689978E-3</v>
      </c>
      <c r="R169" s="59">
        <f t="shared" si="140"/>
        <v>1.0000001268732885</v>
      </c>
      <c r="S169" s="59">
        <f t="shared" si="141"/>
        <v>6.6392620587716369</v>
      </c>
      <c r="T169" s="59">
        <f t="shared" si="142"/>
        <v>-7.216887603859349</v>
      </c>
      <c r="U169" s="59">
        <f t="shared" si="143"/>
        <v>-1.9587546913512002</v>
      </c>
      <c r="W169" s="72">
        <f t="shared" ref="W169" si="262">B169-0.001</f>
        <v>48.429000000000002</v>
      </c>
      <c r="X169" s="72">
        <f t="shared" ref="X169" si="263">C169-0.001</f>
        <v>195.15899999999999</v>
      </c>
    </row>
    <row r="170" spans="1:24" x14ac:dyDescent="0.4">
      <c r="A170" s="142">
        <v>1660</v>
      </c>
      <c r="B170" s="142">
        <v>48.66</v>
      </c>
      <c r="C170" s="142">
        <v>195.05</v>
      </c>
      <c r="D170" s="63">
        <f t="shared" si="127"/>
        <v>1348.0534735016945</v>
      </c>
      <c r="E170" s="63">
        <f t="shared" si="128"/>
        <v>-1242.5134735016945</v>
      </c>
      <c r="F170" s="63">
        <f t="shared" si="129"/>
        <v>-845.0291483321015</v>
      </c>
      <c r="G170" s="63">
        <f t="shared" si="130"/>
        <v>-145.23848241323557</v>
      </c>
      <c r="H170" s="63">
        <f t="shared" si="131"/>
        <v>17309.420851667892</v>
      </c>
      <c r="I170" s="63">
        <f t="shared" si="132"/>
        <v>30844.541517586767</v>
      </c>
      <c r="J170" s="59">
        <f t="shared" si="133"/>
        <v>857.41966288660331</v>
      </c>
      <c r="K170" s="59">
        <f t="shared" si="134"/>
        <v>189.75236550784408</v>
      </c>
      <c r="L170" s="59">
        <f t="shared" si="135"/>
        <v>740.68738029827318</v>
      </c>
      <c r="M170" s="60"/>
      <c r="N170" s="65">
        <f t="shared" si="136"/>
        <v>10</v>
      </c>
      <c r="O170" s="65">
        <f t="shared" si="137"/>
        <v>4.0142572795869034E-3</v>
      </c>
      <c r="P170" s="65">
        <f t="shared" si="138"/>
        <v>-1.9198621771935045E-3</v>
      </c>
      <c r="Q170" s="59">
        <f t="shared" si="139"/>
        <v>4.2643472742234234E-3</v>
      </c>
      <c r="R170" s="59">
        <f t="shared" si="140"/>
        <v>1.0000015153908954</v>
      </c>
      <c r="S170" s="59">
        <f t="shared" si="141"/>
        <v>6.6203128517625691</v>
      </c>
      <c r="T170" s="59">
        <f t="shared" si="142"/>
        <v>-7.2358107610687421</v>
      </c>
      <c r="U170" s="59">
        <f t="shared" si="143"/>
        <v>-1.9530357999962684</v>
      </c>
      <c r="W170" s="72">
        <f t="shared" ref="W170" si="264">B170+0.001</f>
        <v>48.660999999999994</v>
      </c>
      <c r="X170" s="72">
        <f t="shared" ref="X170" si="265">C170+0.001</f>
        <v>195.05100000000002</v>
      </c>
    </row>
    <row r="171" spans="1:24" x14ac:dyDescent="0.4">
      <c r="A171" s="142">
        <v>1670</v>
      </c>
      <c r="B171" s="142">
        <v>48.69</v>
      </c>
      <c r="C171" s="142">
        <v>195.22</v>
      </c>
      <c r="D171" s="63">
        <f t="shared" si="127"/>
        <v>1354.6567702176872</v>
      </c>
      <c r="E171" s="63">
        <f t="shared" si="128"/>
        <v>-1249.1167702176872</v>
      </c>
      <c r="F171" s="63">
        <f t="shared" si="129"/>
        <v>-852.27841473266699</v>
      </c>
      <c r="G171" s="63">
        <f t="shared" si="130"/>
        <v>-147.19923876627018</v>
      </c>
      <c r="H171" s="63">
        <f t="shared" si="131"/>
        <v>17302.171585267326</v>
      </c>
      <c r="I171" s="63">
        <f t="shared" si="132"/>
        <v>30842.580761233734</v>
      </c>
      <c r="J171" s="59">
        <f t="shared" si="133"/>
        <v>864.8965904156388</v>
      </c>
      <c r="K171" s="59">
        <f t="shared" si="134"/>
        <v>189.79903350067846</v>
      </c>
      <c r="L171" s="59">
        <f t="shared" si="135"/>
        <v>747.50099043046009</v>
      </c>
      <c r="M171" s="60"/>
      <c r="N171" s="65">
        <f t="shared" si="136"/>
        <v>10</v>
      </c>
      <c r="O171" s="65">
        <f t="shared" si="137"/>
        <v>5.2359877559831865E-4</v>
      </c>
      <c r="P171" s="65">
        <f t="shared" si="138"/>
        <v>2.9670597283901418E-3</v>
      </c>
      <c r="Q171" s="59">
        <f t="shared" si="139"/>
        <v>2.2888836479812991E-3</v>
      </c>
      <c r="R171" s="59">
        <f t="shared" si="140"/>
        <v>1.0000004365825916</v>
      </c>
      <c r="S171" s="59">
        <f t="shared" si="141"/>
        <v>6.6032967159926086</v>
      </c>
      <c r="T171" s="59">
        <f t="shared" si="142"/>
        <v>-7.2492664005654399</v>
      </c>
      <c r="U171" s="59">
        <f t="shared" si="143"/>
        <v>-1.9607563530346048</v>
      </c>
      <c r="W171" s="72">
        <f t="shared" ref="W171" si="266">B171-0.001</f>
        <v>48.689</v>
      </c>
      <c r="X171" s="72">
        <f t="shared" ref="X171" si="267">C171-0.001</f>
        <v>195.21899999999999</v>
      </c>
    </row>
    <row r="172" spans="1:24" x14ac:dyDescent="0.4">
      <c r="A172" s="142">
        <v>1680</v>
      </c>
      <c r="B172" s="142">
        <v>48.61</v>
      </c>
      <c r="C172" s="142">
        <v>195.15</v>
      </c>
      <c r="D172" s="63">
        <f t="shared" si="127"/>
        <v>1361.2633403261339</v>
      </c>
      <c r="E172" s="63">
        <f t="shared" si="128"/>
        <v>-1255.7233403261339</v>
      </c>
      <c r="F172" s="63">
        <f t="shared" si="129"/>
        <v>-859.52318952892199</v>
      </c>
      <c r="G172" s="63">
        <f t="shared" si="130"/>
        <v>-149.16556689197782</v>
      </c>
      <c r="H172" s="63">
        <f t="shared" si="131"/>
        <v>17294.926810471072</v>
      </c>
      <c r="I172" s="63">
        <f t="shared" si="132"/>
        <v>30840.614433108025</v>
      </c>
      <c r="J172" s="59">
        <f t="shared" si="133"/>
        <v>872.37060913592006</v>
      </c>
      <c r="K172" s="59">
        <f t="shared" si="134"/>
        <v>189.84531249605556</v>
      </c>
      <c r="L172" s="59">
        <f t="shared" si="135"/>
        <v>754.31474126056276</v>
      </c>
      <c r="M172" s="60"/>
      <c r="N172" s="65">
        <f t="shared" si="136"/>
        <v>10</v>
      </c>
      <c r="O172" s="65">
        <f t="shared" si="137"/>
        <v>-1.3962634015954338E-3</v>
      </c>
      <c r="P172" s="65">
        <f t="shared" si="138"/>
        <v>-1.2217304763959117E-3</v>
      </c>
      <c r="Q172" s="59">
        <f t="shared" si="139"/>
        <v>1.6705369177325569E-3</v>
      </c>
      <c r="R172" s="59">
        <f t="shared" si="140"/>
        <v>1.0000002325578645</v>
      </c>
      <c r="S172" s="59">
        <f t="shared" si="141"/>
        <v>6.6065701084466912</v>
      </c>
      <c r="T172" s="59">
        <f t="shared" si="142"/>
        <v>-7.2447747962550206</v>
      </c>
      <c r="U172" s="59">
        <f t="shared" si="143"/>
        <v>-1.9663281257076466</v>
      </c>
      <c r="W172" s="72">
        <f t="shared" ref="W172" si="268">B172+0.001</f>
        <v>48.610999999999997</v>
      </c>
      <c r="X172" s="72">
        <f t="shared" ref="X172" si="269">C172+0.001</f>
        <v>195.15100000000001</v>
      </c>
    </row>
    <row r="173" spans="1:24" x14ac:dyDescent="0.4">
      <c r="A173" s="142">
        <v>1690</v>
      </c>
      <c r="B173" s="142">
        <v>48.73</v>
      </c>
      <c r="C173" s="142">
        <v>195.03</v>
      </c>
      <c r="D173" s="63">
        <f t="shared" si="127"/>
        <v>1367.8672898648547</v>
      </c>
      <c r="E173" s="63">
        <f t="shared" si="128"/>
        <v>-1262.3272898648547</v>
      </c>
      <c r="F173" s="63">
        <f t="shared" si="129"/>
        <v>-866.77344107310682</v>
      </c>
      <c r="G173" s="63">
        <f t="shared" si="130"/>
        <v>-151.12046992536844</v>
      </c>
      <c r="H173" s="63">
        <f t="shared" si="131"/>
        <v>17287.676558926887</v>
      </c>
      <c r="I173" s="63">
        <f t="shared" si="132"/>
        <v>30838.659530074634</v>
      </c>
      <c r="J173" s="59">
        <f t="shared" si="133"/>
        <v>879.84862026383769</v>
      </c>
      <c r="K173" s="59">
        <f t="shared" si="134"/>
        <v>189.890011003935</v>
      </c>
      <c r="L173" s="59">
        <f t="shared" si="135"/>
        <v>761.12534361520261</v>
      </c>
      <c r="M173" s="60"/>
      <c r="N173" s="65">
        <f t="shared" si="136"/>
        <v>10</v>
      </c>
      <c r="O173" s="65">
        <f t="shared" si="137"/>
        <v>2.094395102393151E-3</v>
      </c>
      <c r="P173" s="65">
        <f t="shared" si="138"/>
        <v>-2.0943951023932746E-3</v>
      </c>
      <c r="Q173" s="59">
        <f t="shared" si="139"/>
        <v>2.6191478455901418E-3</v>
      </c>
      <c r="R173" s="59">
        <f t="shared" si="140"/>
        <v>1.0000005716616787</v>
      </c>
      <c r="S173" s="59">
        <f t="shared" si="141"/>
        <v>6.6039495387207747</v>
      </c>
      <c r="T173" s="59">
        <f t="shared" si="142"/>
        <v>-7.2502515441848141</v>
      </c>
      <c r="U173" s="59">
        <f t="shared" si="143"/>
        <v>-1.954903033390621</v>
      </c>
      <c r="W173" s="72">
        <f t="shared" ref="W173" si="270">B173-0.001</f>
        <v>48.728999999999999</v>
      </c>
      <c r="X173" s="72">
        <f t="shared" ref="X173" si="271">C173-0.001</f>
        <v>195.029</v>
      </c>
    </row>
    <row r="174" spans="1:24" x14ac:dyDescent="0.4">
      <c r="A174" s="142">
        <v>1700</v>
      </c>
      <c r="B174" s="142">
        <v>48.7</v>
      </c>
      <c r="C174" s="142">
        <v>194.94</v>
      </c>
      <c r="D174" s="63">
        <f t="shared" ref="D174:D237" si="272">S174+D173</f>
        <v>1374.4653402040883</v>
      </c>
      <c r="E174" s="63">
        <f t="shared" ref="E174:E237" si="273">$D$1-D174</f>
        <v>-1268.9253402040883</v>
      </c>
      <c r="F174" s="63">
        <f t="shared" ref="F174:F237" si="274">T174+F173</f>
        <v>-874.03227120293707</v>
      </c>
      <c r="G174" s="63">
        <f t="shared" ref="G174:G237" si="275">U174+G173</f>
        <v>-153.06343234710454</v>
      </c>
      <c r="H174" s="63">
        <f t="shared" ref="H174:H237" si="276">H173+T174</f>
        <v>17280.417728797056</v>
      </c>
      <c r="I174" s="63">
        <f t="shared" ref="I174:I237" si="277">I173+U174</f>
        <v>30836.716567652897</v>
      </c>
      <c r="J174" s="59">
        <f t="shared" ref="J174:J237" si="278">SQRT(F174^2+G174^2)</f>
        <v>887.33354801114172</v>
      </c>
      <c r="K174" s="59">
        <f t="shared" ref="K174:K237" si="279">IF(J174=0,0,IF(F174&lt;0,ATAN(G174/F174)*180/PI()+180,ATAN(G174/F174)*180/PI()))</f>
        <v>189.93310107183595</v>
      </c>
      <c r="L174" s="59">
        <f t="shared" ref="L174:L237" si="280">COS((K174-$B$1)*PI()/180)*J174</f>
        <v>767.93484227048225</v>
      </c>
      <c r="M174" s="60"/>
      <c r="N174" s="65">
        <f t="shared" ref="N174:N237" si="281">A174-A173</f>
        <v>10</v>
      </c>
      <c r="O174" s="65">
        <f t="shared" ref="O174:O237" si="282">RADIANS(B174-B173)</f>
        <v>-5.2359877559819473E-4</v>
      </c>
      <c r="P174" s="65">
        <f t="shared" ref="P174:P237" si="283">RADIANS(C174-C173)</f>
        <v>-1.5707963267949561E-3</v>
      </c>
      <c r="Q174" s="59">
        <f t="shared" ref="Q174:Q237" si="284">ACOS(COS(O174)-SIN(RADIANS(B173))*SIN(RADIANS(B174))*(1-COS(P174)))</f>
        <v>1.2912752449847353E-3</v>
      </c>
      <c r="R174" s="59">
        <f t="shared" ref="R174:R237" si="285">2/Q174*TAN(Q174/2)</f>
        <v>1.0000001389493363</v>
      </c>
      <c r="S174" s="59">
        <f t="shared" ref="S174:S237" si="286">(N174/2)*(COS(RADIANS(B173))+COS(RADIANS(B174)))*R174</f>
        <v>6.5980503392335548</v>
      </c>
      <c r="T174" s="59">
        <f t="shared" ref="T174:T237" si="287">(N174/2)*(SIN(RADIANS(B173))*COS(RADIANS(C173))+SIN(RADIANS(B174))*COS(RADIANS(C174)))*R174</f>
        <v>-7.2588301298302058</v>
      </c>
      <c r="U174" s="59">
        <f t="shared" ref="U174:U237" si="288">(N174/2)*(SIN(RADIANS(B173))*SIN(RADIANS(C173))+SIN(RADIANS(B174))*SIN(RADIANS(C174)))*R174</f>
        <v>-1.9429624217360961</v>
      </c>
      <c r="W174" s="72">
        <f t="shared" ref="W174" si="289">B174+0.001</f>
        <v>48.701000000000001</v>
      </c>
      <c r="X174" s="72">
        <f t="shared" ref="X174" si="290">C174+0.001</f>
        <v>194.941</v>
      </c>
    </row>
    <row r="175" spans="1:24" x14ac:dyDescent="0.4">
      <c r="A175" s="142">
        <v>1710</v>
      </c>
      <c r="B175" s="142">
        <v>49.08</v>
      </c>
      <c r="C175" s="142">
        <v>195.04</v>
      </c>
      <c r="D175" s="63">
        <f t="shared" si="272"/>
        <v>1381.0403966749707</v>
      </c>
      <c r="E175" s="63">
        <f t="shared" si="273"/>
        <v>-1275.5003966749707</v>
      </c>
      <c r="F175" s="63">
        <f t="shared" si="274"/>
        <v>-881.31034653131815</v>
      </c>
      <c r="G175" s="63">
        <f t="shared" si="275"/>
        <v>-155.01224505052707</v>
      </c>
      <c r="H175" s="63">
        <f t="shared" si="276"/>
        <v>17273.139653468676</v>
      </c>
      <c r="I175" s="63">
        <f t="shared" si="277"/>
        <v>30834.767754949473</v>
      </c>
      <c r="J175" s="59">
        <f t="shared" si="278"/>
        <v>894.83893691477056</v>
      </c>
      <c r="K175" s="59">
        <f t="shared" si="279"/>
        <v>189.97562570793568</v>
      </c>
      <c r="L175" s="59">
        <f t="shared" si="280"/>
        <v>774.76284409174957</v>
      </c>
      <c r="M175" s="60"/>
      <c r="N175" s="65">
        <f t="shared" si="281"/>
        <v>10</v>
      </c>
      <c r="O175" s="65">
        <f t="shared" si="282"/>
        <v>6.6322511575783727E-3</v>
      </c>
      <c r="P175" s="65">
        <f t="shared" si="283"/>
        <v>1.7453292519942303E-3</v>
      </c>
      <c r="Q175" s="59">
        <f t="shared" si="284"/>
        <v>6.7613609127343821E-3</v>
      </c>
      <c r="R175" s="59">
        <f t="shared" si="285"/>
        <v>1.000003809684199</v>
      </c>
      <c r="S175" s="59">
        <f t="shared" si="286"/>
        <v>6.575056470882414</v>
      </c>
      <c r="T175" s="59">
        <f t="shared" si="287"/>
        <v>-7.2780753283810249</v>
      </c>
      <c r="U175" s="59">
        <f t="shared" si="288"/>
        <v>-1.9488127034225242</v>
      </c>
      <c r="W175" s="72">
        <f t="shared" ref="W175" si="291">B175-0.001</f>
        <v>49.079000000000001</v>
      </c>
      <c r="X175" s="72">
        <f t="shared" ref="X175" si="292">C175-0.001</f>
        <v>195.03899999999999</v>
      </c>
    </row>
    <row r="176" spans="1:24" x14ac:dyDescent="0.4">
      <c r="A176" s="142">
        <v>1720</v>
      </c>
      <c r="B176" s="142">
        <v>49.69</v>
      </c>
      <c r="C176" s="142">
        <v>194.81</v>
      </c>
      <c r="D176" s="63">
        <f t="shared" si="272"/>
        <v>1387.5501006849752</v>
      </c>
      <c r="E176" s="63">
        <f t="shared" si="273"/>
        <v>-1282.0101006849752</v>
      </c>
      <c r="F176" s="63">
        <f t="shared" si="274"/>
        <v>-888.64523793312912</v>
      </c>
      <c r="G176" s="63">
        <f t="shared" si="275"/>
        <v>-156.9672642025001</v>
      </c>
      <c r="H176" s="63">
        <f t="shared" si="276"/>
        <v>17265.804762066866</v>
      </c>
      <c r="I176" s="63">
        <f t="shared" si="277"/>
        <v>30832.812735797499</v>
      </c>
      <c r="J176" s="59">
        <f t="shared" si="278"/>
        <v>902.40184005377841</v>
      </c>
      <c r="K176" s="59">
        <f t="shared" si="279"/>
        <v>190.01720346718909</v>
      </c>
      <c r="L176" s="59">
        <f t="shared" si="280"/>
        <v>781.63835897857621</v>
      </c>
      <c r="M176" s="60"/>
      <c r="N176" s="65">
        <f t="shared" si="281"/>
        <v>10</v>
      </c>
      <c r="O176" s="65">
        <f t="shared" si="282"/>
        <v>1.06465084371654E-2</v>
      </c>
      <c r="P176" s="65">
        <f t="shared" si="283"/>
        <v>-4.0142572795867793E-3</v>
      </c>
      <c r="Q176" s="59">
        <f t="shared" si="284"/>
        <v>1.1073998547576513E-2</v>
      </c>
      <c r="R176" s="59">
        <f t="shared" si="285"/>
        <v>1.0000102195789788</v>
      </c>
      <c r="S176" s="59">
        <f t="shared" si="286"/>
        <v>6.5097040100045609</v>
      </c>
      <c r="T176" s="59">
        <f t="shared" si="287"/>
        <v>-7.3348914018110287</v>
      </c>
      <c r="U176" s="59">
        <f t="shared" si="288"/>
        <v>-1.9550191519730447</v>
      </c>
      <c r="W176" s="72">
        <f t="shared" ref="W176" si="293">B176+0.001</f>
        <v>49.690999999999995</v>
      </c>
      <c r="X176" s="72">
        <f t="shared" ref="X176" si="294">C176+0.001</f>
        <v>194.81100000000001</v>
      </c>
    </row>
    <row r="177" spans="1:24" x14ac:dyDescent="0.4">
      <c r="A177" s="142">
        <v>1730</v>
      </c>
      <c r="B177" s="142">
        <v>50.08</v>
      </c>
      <c r="C177" s="142">
        <v>194.9</v>
      </c>
      <c r="D177" s="63">
        <f t="shared" si="272"/>
        <v>1393.9933276574457</v>
      </c>
      <c r="E177" s="63">
        <f t="shared" si="273"/>
        <v>-1288.4533276574457</v>
      </c>
      <c r="F177" s="63">
        <f t="shared" si="274"/>
        <v>-896.03714758698402</v>
      </c>
      <c r="G177" s="63">
        <f t="shared" si="275"/>
        <v>-158.92790178330043</v>
      </c>
      <c r="H177" s="63">
        <f t="shared" si="276"/>
        <v>17258.41285241301</v>
      </c>
      <c r="I177" s="63">
        <f t="shared" si="277"/>
        <v>30830.852098216699</v>
      </c>
      <c r="J177" s="59">
        <f t="shared" si="278"/>
        <v>910.02233369355338</v>
      </c>
      <c r="K177" s="59">
        <f t="shared" si="279"/>
        <v>190.05781142055696</v>
      </c>
      <c r="L177" s="59">
        <f t="shared" si="280"/>
        <v>788.56116383697349</v>
      </c>
      <c r="M177" s="60"/>
      <c r="N177" s="65">
        <f t="shared" si="281"/>
        <v>10</v>
      </c>
      <c r="O177" s="65">
        <f t="shared" si="282"/>
        <v>6.8067840827778954E-3</v>
      </c>
      <c r="P177" s="65">
        <f t="shared" si="283"/>
        <v>1.5707963267949561E-3</v>
      </c>
      <c r="Q177" s="59">
        <f t="shared" si="284"/>
        <v>6.9119710304403892E-3</v>
      </c>
      <c r="R177" s="59">
        <f t="shared" si="285"/>
        <v>1.000003981297648</v>
      </c>
      <c r="S177" s="59">
        <f t="shared" si="286"/>
        <v>6.4432269724704589</v>
      </c>
      <c r="T177" s="59">
        <f t="shared" si="287"/>
        <v>-7.3919096538549471</v>
      </c>
      <c r="U177" s="59">
        <f t="shared" si="288"/>
        <v>-1.960637580800324</v>
      </c>
      <c r="W177" s="72">
        <f t="shared" ref="W177" si="295">B177-0.001</f>
        <v>50.079000000000001</v>
      </c>
      <c r="X177" s="72">
        <f t="shared" ref="X177" si="296">C177-0.001</f>
        <v>194.899</v>
      </c>
    </row>
    <row r="178" spans="1:24" x14ac:dyDescent="0.4">
      <c r="A178" s="142">
        <v>1740</v>
      </c>
      <c r="B178" s="142">
        <v>49.77</v>
      </c>
      <c r="C178" s="142">
        <v>194.98</v>
      </c>
      <c r="D178" s="63">
        <f t="shared" si="272"/>
        <v>1400.4312185026299</v>
      </c>
      <c r="E178" s="63">
        <f t="shared" si="273"/>
        <v>-1294.89121850263</v>
      </c>
      <c r="F178" s="63">
        <f t="shared" si="274"/>
        <v>-903.43049792814668</v>
      </c>
      <c r="G178" s="63">
        <f t="shared" si="275"/>
        <v>-160.90063560673423</v>
      </c>
      <c r="H178" s="63">
        <f t="shared" si="276"/>
        <v>17251.019502071846</v>
      </c>
      <c r="I178" s="63">
        <f t="shared" si="277"/>
        <v>30828.879364393266</v>
      </c>
      <c r="J178" s="59">
        <f t="shared" si="278"/>
        <v>917.64681611464766</v>
      </c>
      <c r="K178" s="59">
        <f t="shared" si="279"/>
        <v>190.09847269466479</v>
      </c>
      <c r="L178" s="59">
        <f t="shared" si="280"/>
        <v>795.49284764076572</v>
      </c>
      <c r="M178" s="60"/>
      <c r="N178" s="65">
        <f t="shared" si="281"/>
        <v>10</v>
      </c>
      <c r="O178" s="65">
        <f t="shared" si="282"/>
        <v>-5.4105206811823374E-3</v>
      </c>
      <c r="P178" s="65">
        <f t="shared" si="283"/>
        <v>1.3962634015951859E-3</v>
      </c>
      <c r="Q178" s="59">
        <f t="shared" si="284"/>
        <v>5.5150027449508698E-3</v>
      </c>
      <c r="R178" s="59">
        <f t="shared" si="285"/>
        <v>1.0000025346123156</v>
      </c>
      <c r="S178" s="59">
        <f t="shared" si="286"/>
        <v>6.4378908451841763</v>
      </c>
      <c r="T178" s="59">
        <f t="shared" si="287"/>
        <v>-7.3933503411626864</v>
      </c>
      <c r="U178" s="59">
        <f t="shared" si="288"/>
        <v>-1.9727338234337894</v>
      </c>
      <c r="W178" s="72">
        <f t="shared" ref="W178" si="297">B178+0.001</f>
        <v>49.771000000000001</v>
      </c>
      <c r="X178" s="72">
        <f t="shared" ref="X178" si="298">C178+0.001</f>
        <v>194.98099999999999</v>
      </c>
    </row>
    <row r="179" spans="1:24" x14ac:dyDescent="0.4">
      <c r="A179" s="142">
        <v>1750</v>
      </c>
      <c r="B179" s="142">
        <v>49.82</v>
      </c>
      <c r="C179" s="142">
        <v>195.05</v>
      </c>
      <c r="D179" s="63">
        <f t="shared" si="272"/>
        <v>1406.8864621565883</v>
      </c>
      <c r="E179" s="63">
        <f t="shared" si="273"/>
        <v>-1301.3464621565884</v>
      </c>
      <c r="F179" s="63">
        <f t="shared" si="274"/>
        <v>-910.80713765202222</v>
      </c>
      <c r="G179" s="63">
        <f t="shared" si="275"/>
        <v>-162.87927204392881</v>
      </c>
      <c r="H179" s="63">
        <f t="shared" si="276"/>
        <v>17243.64286234797</v>
      </c>
      <c r="I179" s="63">
        <f t="shared" si="277"/>
        <v>30826.900727956072</v>
      </c>
      <c r="J179" s="59">
        <f t="shared" si="278"/>
        <v>925.25634245836432</v>
      </c>
      <c r="K179" s="59">
        <f t="shared" si="279"/>
        <v>190.13900578880896</v>
      </c>
      <c r="L179" s="59">
        <f t="shared" si="280"/>
        <v>802.41552449603432</v>
      </c>
      <c r="M179" s="60"/>
      <c r="N179" s="65">
        <f t="shared" si="281"/>
        <v>10</v>
      </c>
      <c r="O179" s="65">
        <f t="shared" si="282"/>
        <v>8.7266462599711514E-4</v>
      </c>
      <c r="P179" s="65">
        <f t="shared" si="283"/>
        <v>1.2217304763964076E-3</v>
      </c>
      <c r="Q179" s="59">
        <f t="shared" si="284"/>
        <v>1.277571604766603E-3</v>
      </c>
      <c r="R179" s="59">
        <f t="shared" si="285"/>
        <v>1.0000001360157893</v>
      </c>
      <c r="S179" s="59">
        <f t="shared" si="286"/>
        <v>6.4552436539584503</v>
      </c>
      <c r="T179" s="59">
        <f t="shared" si="287"/>
        <v>-7.3766397238755799</v>
      </c>
      <c r="U179" s="59">
        <f t="shared" si="288"/>
        <v>-1.9786364371945671</v>
      </c>
      <c r="W179" s="72">
        <f t="shared" ref="W179" si="299">B179-0.001</f>
        <v>49.819000000000003</v>
      </c>
      <c r="X179" s="72">
        <f t="shared" ref="X179" si="300">C179-0.001</f>
        <v>195.04900000000001</v>
      </c>
    </row>
    <row r="180" spans="1:24" x14ac:dyDescent="0.4">
      <c r="A180" s="142">
        <v>1760</v>
      </c>
      <c r="B180" s="142">
        <v>49.19</v>
      </c>
      <c r="C180" s="142">
        <v>195.4</v>
      </c>
      <c r="D180" s="63">
        <f t="shared" si="272"/>
        <v>1413.3802580001607</v>
      </c>
      <c r="E180" s="63">
        <f t="shared" si="273"/>
        <v>-1307.8402580001607</v>
      </c>
      <c r="F180" s="63">
        <f t="shared" si="274"/>
        <v>-918.14482750115189</v>
      </c>
      <c r="G180" s="63">
        <f t="shared" si="275"/>
        <v>-164.87620365973146</v>
      </c>
      <c r="H180" s="63">
        <f t="shared" si="276"/>
        <v>17236.30517249884</v>
      </c>
      <c r="I180" s="63">
        <f t="shared" si="277"/>
        <v>30824.90379634027</v>
      </c>
      <c r="J180" s="59">
        <f t="shared" si="278"/>
        <v>932.83122096141551</v>
      </c>
      <c r="K180" s="59">
        <f t="shared" si="279"/>
        <v>190.18040640462073</v>
      </c>
      <c r="L180" s="59">
        <f t="shared" si="280"/>
        <v>809.32012393031994</v>
      </c>
      <c r="M180" s="60"/>
      <c r="N180" s="65">
        <f t="shared" si="281"/>
        <v>10</v>
      </c>
      <c r="O180" s="65">
        <f t="shared" si="282"/>
        <v>-1.0995574287564321E-2</v>
      </c>
      <c r="P180" s="65">
        <f t="shared" si="283"/>
        <v>6.1086523819800544E-3</v>
      </c>
      <c r="Q180" s="59">
        <f t="shared" si="284"/>
        <v>1.1936569499068739E-2</v>
      </c>
      <c r="R180" s="59">
        <f t="shared" si="285"/>
        <v>1.0000118736434616</v>
      </c>
      <c r="S180" s="59">
        <f t="shared" si="286"/>
        <v>6.4937958435723617</v>
      </c>
      <c r="T180" s="59">
        <f t="shared" si="287"/>
        <v>-7.3376898491296938</v>
      </c>
      <c r="U180" s="59">
        <f t="shared" si="288"/>
        <v>-1.9969316158026424</v>
      </c>
      <c r="W180" s="72">
        <f t="shared" ref="W180" si="301">B180+0.001</f>
        <v>49.190999999999995</v>
      </c>
      <c r="X180" s="72">
        <f t="shared" ref="X180" si="302">C180+0.001</f>
        <v>195.40100000000001</v>
      </c>
    </row>
    <row r="181" spans="1:24" x14ac:dyDescent="0.4">
      <c r="A181" s="142">
        <v>1770</v>
      </c>
      <c r="B181" s="142">
        <v>48.46</v>
      </c>
      <c r="C181" s="142">
        <v>195.33</v>
      </c>
      <c r="D181" s="63">
        <f t="shared" si="272"/>
        <v>1419.9638248790159</v>
      </c>
      <c r="E181" s="63">
        <f t="shared" si="273"/>
        <v>-1314.4238248790159</v>
      </c>
      <c r="F181" s="63">
        <f t="shared" si="274"/>
        <v>-925.40275819993815</v>
      </c>
      <c r="G181" s="63">
        <f t="shared" si="275"/>
        <v>-166.8706282204972</v>
      </c>
      <c r="H181" s="63">
        <f t="shared" si="276"/>
        <v>17229.047241800054</v>
      </c>
      <c r="I181" s="63">
        <f t="shared" si="277"/>
        <v>30822.909371779504</v>
      </c>
      <c r="J181" s="59">
        <f t="shared" si="278"/>
        <v>940.32764047791159</v>
      </c>
      <c r="K181" s="59">
        <f t="shared" si="279"/>
        <v>190.22185208101899</v>
      </c>
      <c r="L181" s="59">
        <f t="shared" si="280"/>
        <v>816.16201280678251</v>
      </c>
      <c r="M181" s="60"/>
      <c r="N181" s="65">
        <f t="shared" si="281"/>
        <v>10</v>
      </c>
      <c r="O181" s="65">
        <f t="shared" si="282"/>
        <v>-1.2740903539558552E-2</v>
      </c>
      <c r="P181" s="65">
        <f t="shared" si="283"/>
        <v>-1.2217304763959117E-3</v>
      </c>
      <c r="Q181" s="59">
        <f t="shared" si="284"/>
        <v>1.2774045877645968E-2</v>
      </c>
      <c r="R181" s="59">
        <f t="shared" si="285"/>
        <v>1.0000135982425649</v>
      </c>
      <c r="S181" s="59">
        <f t="shared" si="286"/>
        <v>6.5835668788552644</v>
      </c>
      <c r="T181" s="59">
        <f t="shared" si="287"/>
        <v>-7.2579306987862076</v>
      </c>
      <c r="U181" s="59">
        <f t="shared" si="288"/>
        <v>-1.9944245607657265</v>
      </c>
      <c r="W181" s="72">
        <f t="shared" ref="W181" si="303">B181-0.001</f>
        <v>48.459000000000003</v>
      </c>
      <c r="X181" s="72">
        <f t="shared" ref="X181" si="304">C181-0.001</f>
        <v>195.32900000000001</v>
      </c>
    </row>
    <row r="182" spans="1:24" x14ac:dyDescent="0.4">
      <c r="A182" s="142">
        <v>1780</v>
      </c>
      <c r="B182" s="142">
        <v>48.43</v>
      </c>
      <c r="C182" s="142">
        <v>195.34</v>
      </c>
      <c r="D182" s="63">
        <f t="shared" si="272"/>
        <v>1426.5972116996134</v>
      </c>
      <c r="E182" s="63">
        <f t="shared" si="273"/>
        <v>-1321.0572116996134</v>
      </c>
      <c r="F182" s="63">
        <f t="shared" si="274"/>
        <v>-932.61951995331594</v>
      </c>
      <c r="G182" s="63">
        <f t="shared" si="275"/>
        <v>-168.84964986174487</v>
      </c>
      <c r="H182" s="63">
        <f t="shared" si="276"/>
        <v>17221.830480046676</v>
      </c>
      <c r="I182" s="63">
        <f t="shared" si="277"/>
        <v>30820.930350138256</v>
      </c>
      <c r="J182" s="59">
        <f t="shared" si="278"/>
        <v>947.78128977965559</v>
      </c>
      <c r="K182" s="59">
        <f t="shared" si="279"/>
        <v>190.2621692937542</v>
      </c>
      <c r="L182" s="59">
        <f t="shared" si="280"/>
        <v>822.96246363556668</v>
      </c>
      <c r="M182" s="60"/>
      <c r="N182" s="65">
        <f t="shared" si="281"/>
        <v>10</v>
      </c>
      <c r="O182" s="65">
        <f t="shared" si="282"/>
        <v>-5.2359877559831865E-4</v>
      </c>
      <c r="P182" s="65">
        <f t="shared" si="283"/>
        <v>1.7453292519927421E-4</v>
      </c>
      <c r="Q182" s="59">
        <f t="shared" si="284"/>
        <v>5.396421933987483E-4</v>
      </c>
      <c r="R182" s="59">
        <f t="shared" si="285"/>
        <v>1.0000000242678087</v>
      </c>
      <c r="S182" s="59">
        <f t="shared" si="286"/>
        <v>6.6333868205974786</v>
      </c>
      <c r="T182" s="59">
        <f t="shared" si="287"/>
        <v>-7.2167617533777744</v>
      </c>
      <c r="U182" s="59">
        <f t="shared" si="288"/>
        <v>-1.9790216412476669</v>
      </c>
      <c r="W182" s="72">
        <f t="shared" ref="W182" si="305">B182+0.001</f>
        <v>48.430999999999997</v>
      </c>
      <c r="X182" s="72">
        <f t="shared" ref="X182" si="306">C182+0.001</f>
        <v>195.34100000000001</v>
      </c>
    </row>
    <row r="183" spans="1:24" x14ac:dyDescent="0.4">
      <c r="A183" s="142">
        <v>1790</v>
      </c>
      <c r="B183" s="142">
        <v>47.62</v>
      </c>
      <c r="C183" s="142">
        <v>195.47</v>
      </c>
      <c r="D183" s="63">
        <f t="shared" si="272"/>
        <v>1433.2852204365058</v>
      </c>
      <c r="E183" s="63">
        <f t="shared" si="273"/>
        <v>-1327.7452204365059</v>
      </c>
      <c r="F183" s="63">
        <f t="shared" si="274"/>
        <v>-939.78673852189308</v>
      </c>
      <c r="G183" s="63">
        <f t="shared" si="275"/>
        <v>-170.82444806197034</v>
      </c>
      <c r="H183" s="63">
        <f t="shared" si="276"/>
        <v>17214.663261478097</v>
      </c>
      <c r="I183" s="63">
        <f t="shared" si="277"/>
        <v>30818.95555193803</v>
      </c>
      <c r="J183" s="59">
        <f t="shared" si="278"/>
        <v>955.18590125550622</v>
      </c>
      <c r="K183" s="59">
        <f t="shared" si="279"/>
        <v>190.30213950449749</v>
      </c>
      <c r="L183" s="59">
        <f t="shared" si="280"/>
        <v>829.72224740738045</v>
      </c>
      <c r="M183" s="60"/>
      <c r="N183" s="65">
        <f t="shared" si="281"/>
        <v>10</v>
      </c>
      <c r="O183" s="65">
        <f t="shared" si="282"/>
        <v>-1.4137166941154109E-2</v>
      </c>
      <c r="P183" s="65">
        <f t="shared" si="283"/>
        <v>2.2689280275925493E-3</v>
      </c>
      <c r="Q183" s="59">
        <f t="shared" si="284"/>
        <v>1.4237437804438091E-2</v>
      </c>
      <c r="R183" s="59">
        <f t="shared" si="285"/>
        <v>1.000016892395353</v>
      </c>
      <c r="S183" s="59">
        <f t="shared" si="286"/>
        <v>6.6880087368924714</v>
      </c>
      <c r="T183" s="59">
        <f t="shared" si="287"/>
        <v>-7.1672185685770859</v>
      </c>
      <c r="U183" s="59">
        <f t="shared" si="288"/>
        <v>-1.9747982002254769</v>
      </c>
      <c r="W183" s="72">
        <f t="shared" ref="W183" si="307">B183-0.001</f>
        <v>47.619</v>
      </c>
      <c r="X183" s="72">
        <f t="shared" ref="X183" si="308">C183-0.001</f>
        <v>195.46899999999999</v>
      </c>
    </row>
    <row r="184" spans="1:24" x14ac:dyDescent="0.4">
      <c r="A184" s="142">
        <v>1800</v>
      </c>
      <c r="B184" s="142">
        <v>46.92</v>
      </c>
      <c r="C184" s="142">
        <v>196.34</v>
      </c>
      <c r="D184" s="63">
        <f t="shared" si="272"/>
        <v>1440.0706923534681</v>
      </c>
      <c r="E184" s="63">
        <f t="shared" si="273"/>
        <v>-1334.5306923534681</v>
      </c>
      <c r="F184" s="63">
        <f t="shared" si="274"/>
        <v>-946.85103612001774</v>
      </c>
      <c r="G184" s="63">
        <f t="shared" si="275"/>
        <v>-172.83710545959838</v>
      </c>
      <c r="H184" s="63">
        <f t="shared" si="276"/>
        <v>17207.598963879973</v>
      </c>
      <c r="I184" s="63">
        <f t="shared" si="277"/>
        <v>30816.942894540403</v>
      </c>
      <c r="J184" s="59">
        <f t="shared" si="278"/>
        <v>962.4965192795263</v>
      </c>
      <c r="K184" s="59">
        <f t="shared" si="279"/>
        <v>190.3448116820033</v>
      </c>
      <c r="L184" s="59">
        <f t="shared" si="280"/>
        <v>836.42752456470203</v>
      </c>
      <c r="M184" s="60"/>
      <c r="N184" s="65">
        <f t="shared" si="281"/>
        <v>10</v>
      </c>
      <c r="O184" s="65">
        <f t="shared" si="282"/>
        <v>-1.2217304763960232E-2</v>
      </c>
      <c r="P184" s="65">
        <f t="shared" si="283"/>
        <v>1.5184364492350746E-2</v>
      </c>
      <c r="Q184" s="59">
        <f t="shared" si="284"/>
        <v>1.6542780256284972E-2</v>
      </c>
      <c r="R184" s="59">
        <f t="shared" si="285"/>
        <v>1.0000228059223326</v>
      </c>
      <c r="S184" s="59">
        <f t="shared" si="286"/>
        <v>6.785471916962365</v>
      </c>
      <c r="T184" s="59">
        <f t="shared" si="287"/>
        <v>-7.0642975981246474</v>
      </c>
      <c r="U184" s="59">
        <f t="shared" si="288"/>
        <v>-2.0126573976280446</v>
      </c>
      <c r="W184" s="72">
        <f t="shared" ref="W184" si="309">B184+0.001</f>
        <v>46.920999999999999</v>
      </c>
      <c r="X184" s="72">
        <f t="shared" ref="X184" si="310">C184+0.001</f>
        <v>196.34100000000001</v>
      </c>
    </row>
    <row r="185" spans="1:24" x14ac:dyDescent="0.4">
      <c r="A185" s="142">
        <v>1810</v>
      </c>
      <c r="B185" s="142">
        <v>46.69</v>
      </c>
      <c r="C185" s="142">
        <v>196.23</v>
      </c>
      <c r="D185" s="63">
        <f t="shared" si="272"/>
        <v>1446.9155237631469</v>
      </c>
      <c r="E185" s="63">
        <f t="shared" si="273"/>
        <v>-1341.3755237631469</v>
      </c>
      <c r="F185" s="63">
        <f t="shared" si="274"/>
        <v>-953.84881388474344</v>
      </c>
      <c r="G185" s="63">
        <f t="shared" si="275"/>
        <v>-174.88142410365882</v>
      </c>
      <c r="H185" s="63">
        <f t="shared" si="276"/>
        <v>17200.601186115247</v>
      </c>
      <c r="I185" s="63">
        <f t="shared" si="277"/>
        <v>30814.898575896343</v>
      </c>
      <c r="J185" s="59">
        <f t="shared" si="278"/>
        <v>969.74794263553645</v>
      </c>
      <c r="K185" s="59">
        <f t="shared" si="279"/>
        <v>190.38938907337516</v>
      </c>
      <c r="L185" s="59">
        <f t="shared" si="280"/>
        <v>843.10219603020471</v>
      </c>
      <c r="M185" s="60"/>
      <c r="N185" s="65">
        <f t="shared" si="281"/>
        <v>10</v>
      </c>
      <c r="O185" s="65">
        <f t="shared" si="282"/>
        <v>-4.0142572795870274E-3</v>
      </c>
      <c r="P185" s="65">
        <f t="shared" si="283"/>
        <v>-1.9198621771940006E-3</v>
      </c>
      <c r="Q185" s="59">
        <f t="shared" si="284"/>
        <v>4.2512618025765114E-3</v>
      </c>
      <c r="R185" s="59">
        <f t="shared" si="285"/>
        <v>1.0000015061049647</v>
      </c>
      <c r="S185" s="59">
        <f t="shared" si="286"/>
        <v>6.8448314096787133</v>
      </c>
      <c r="T185" s="59">
        <f t="shared" si="287"/>
        <v>-6.997777764725674</v>
      </c>
      <c r="U185" s="59">
        <f t="shared" si="288"/>
        <v>-2.0443186440604406</v>
      </c>
      <c r="W185" s="72">
        <f t="shared" ref="W185" si="311">B185-0.001</f>
        <v>46.689</v>
      </c>
      <c r="X185" s="72">
        <f t="shared" ref="X185" si="312">C185-0.001</f>
        <v>196.22899999999998</v>
      </c>
    </row>
    <row r="186" spans="1:24" x14ac:dyDescent="0.4">
      <c r="A186" s="142">
        <v>1820</v>
      </c>
      <c r="B186" s="142">
        <v>46.81</v>
      </c>
      <c r="C186" s="142">
        <v>196.23</v>
      </c>
      <c r="D186" s="63">
        <f t="shared" si="272"/>
        <v>1453.7673524140985</v>
      </c>
      <c r="E186" s="63">
        <f t="shared" si="273"/>
        <v>-1348.2273524140985</v>
      </c>
      <c r="F186" s="63">
        <f t="shared" si="274"/>
        <v>-960.84224807993871</v>
      </c>
      <c r="G186" s="63">
        <f t="shared" si="275"/>
        <v>-176.91717598966733</v>
      </c>
      <c r="H186" s="63">
        <f t="shared" si="276"/>
        <v>17193.607751920052</v>
      </c>
      <c r="I186" s="63">
        <f t="shared" si="277"/>
        <v>30812.862824010335</v>
      </c>
      <c r="J186" s="59">
        <f t="shared" si="278"/>
        <v>976.99412119800877</v>
      </c>
      <c r="K186" s="59">
        <f t="shared" si="279"/>
        <v>190.43285675786015</v>
      </c>
      <c r="L186" s="59">
        <f t="shared" si="280"/>
        <v>849.76803352247464</v>
      </c>
      <c r="M186" s="60"/>
      <c r="N186" s="65">
        <f t="shared" si="281"/>
        <v>10</v>
      </c>
      <c r="O186" s="65">
        <f t="shared" si="282"/>
        <v>2.0943951023932746E-3</v>
      </c>
      <c r="P186" s="65">
        <f t="shared" si="283"/>
        <v>0</v>
      </c>
      <c r="Q186" s="59">
        <f t="shared" si="284"/>
        <v>2.0943951023706386E-3</v>
      </c>
      <c r="R186" s="59">
        <f t="shared" si="285"/>
        <v>1.0000003655410639</v>
      </c>
      <c r="S186" s="59">
        <f t="shared" si="286"/>
        <v>6.851828650951612</v>
      </c>
      <c r="T186" s="59">
        <f t="shared" si="287"/>
        <v>-6.9934341951952543</v>
      </c>
      <c r="U186" s="59">
        <f t="shared" si="288"/>
        <v>-2.0357518860085171</v>
      </c>
      <c r="W186" s="72">
        <f t="shared" ref="W186" si="313">B186+0.001</f>
        <v>46.811</v>
      </c>
      <c r="X186" s="72">
        <f t="shared" ref="X186" si="314">C186+0.001</f>
        <v>196.23099999999999</v>
      </c>
    </row>
    <row r="187" spans="1:24" x14ac:dyDescent="0.4">
      <c r="A187" s="142">
        <v>1830</v>
      </c>
      <c r="B187" s="142">
        <v>47.02</v>
      </c>
      <c r="C187" s="142">
        <v>196.06</v>
      </c>
      <c r="D187" s="63">
        <f t="shared" si="272"/>
        <v>1460.5981772059299</v>
      </c>
      <c r="E187" s="63">
        <f t="shared" si="273"/>
        <v>-1355.05817720593</v>
      </c>
      <c r="F187" s="63">
        <f t="shared" si="274"/>
        <v>-967.85761683070803</v>
      </c>
      <c r="G187" s="63">
        <f t="shared" si="275"/>
        <v>-178.94800903948183</v>
      </c>
      <c r="H187" s="63">
        <f t="shared" si="276"/>
        <v>17186.592383169282</v>
      </c>
      <c r="I187" s="63">
        <f t="shared" si="277"/>
        <v>30810.83199096052</v>
      </c>
      <c r="J187" s="59">
        <f t="shared" si="278"/>
        <v>984.26152845491833</v>
      </c>
      <c r="K187" s="59">
        <f t="shared" si="279"/>
        <v>190.47517066451036</v>
      </c>
      <c r="L187" s="59">
        <f t="shared" si="280"/>
        <v>856.44751209219464</v>
      </c>
      <c r="M187" s="60"/>
      <c r="N187" s="65">
        <f t="shared" si="281"/>
        <v>10</v>
      </c>
      <c r="O187" s="65">
        <f t="shared" si="282"/>
        <v>3.6651914291881069E-3</v>
      </c>
      <c r="P187" s="65">
        <f t="shared" si="283"/>
        <v>-2.9670597283901418E-3</v>
      </c>
      <c r="Q187" s="59">
        <f t="shared" si="284"/>
        <v>4.2578572268774373E-3</v>
      </c>
      <c r="R187" s="59">
        <f t="shared" si="285"/>
        <v>1.0000015107817528</v>
      </c>
      <c r="S187" s="59">
        <f t="shared" si="286"/>
        <v>6.8308247918315246</v>
      </c>
      <c r="T187" s="59">
        <f t="shared" si="287"/>
        <v>-7.0153687507693352</v>
      </c>
      <c r="U187" s="59">
        <f t="shared" si="288"/>
        <v>-2.0308330498145017</v>
      </c>
      <c r="W187" s="72">
        <f t="shared" ref="W187" si="315">B187-0.001</f>
        <v>47.019000000000005</v>
      </c>
      <c r="X187" s="72">
        <f t="shared" ref="X187" si="316">C187-0.001</f>
        <v>196.059</v>
      </c>
    </row>
    <row r="188" spans="1:24" x14ac:dyDescent="0.4">
      <c r="A188" s="142">
        <v>1840</v>
      </c>
      <c r="B188" s="142">
        <v>47</v>
      </c>
      <c r="C188" s="142">
        <v>195.77</v>
      </c>
      <c r="D188" s="63">
        <f t="shared" si="272"/>
        <v>1467.416892003813</v>
      </c>
      <c r="E188" s="63">
        <f t="shared" si="273"/>
        <v>-1361.8768920038131</v>
      </c>
      <c r="F188" s="63">
        <f t="shared" si="274"/>
        <v>-974.89195193978662</v>
      </c>
      <c r="G188" s="63">
        <f t="shared" si="275"/>
        <v>-180.95378640421777</v>
      </c>
      <c r="H188" s="63">
        <f t="shared" si="276"/>
        <v>17179.558048060204</v>
      </c>
      <c r="I188" s="63">
        <f t="shared" si="277"/>
        <v>30808.826213595785</v>
      </c>
      <c r="J188" s="59">
        <f t="shared" si="278"/>
        <v>991.54353952360088</v>
      </c>
      <c r="K188" s="59">
        <f t="shared" si="279"/>
        <v>190.5152407227697</v>
      </c>
      <c r="L188" s="59">
        <f t="shared" si="280"/>
        <v>863.12541425138318</v>
      </c>
      <c r="M188" s="60"/>
      <c r="N188" s="65">
        <f t="shared" si="281"/>
        <v>10</v>
      </c>
      <c r="O188" s="65">
        <f t="shared" si="282"/>
        <v>-3.4906585039892046E-4</v>
      </c>
      <c r="P188" s="65">
        <f t="shared" si="283"/>
        <v>-5.0614548307834168E-3</v>
      </c>
      <c r="Q188" s="59">
        <f t="shared" si="284"/>
        <v>3.7187333414918644E-3</v>
      </c>
      <c r="R188" s="59">
        <f t="shared" si="285"/>
        <v>1.000001152416399</v>
      </c>
      <c r="S188" s="59">
        <f t="shared" si="286"/>
        <v>6.8187147978830343</v>
      </c>
      <c r="T188" s="59">
        <f t="shared" si="287"/>
        <v>-7.0343351090786443</v>
      </c>
      <c r="U188" s="59">
        <f t="shared" si="288"/>
        <v>-2.0057773647359283</v>
      </c>
      <c r="W188" s="72">
        <f t="shared" ref="W188" si="317">B188+0.001</f>
        <v>47.000999999999998</v>
      </c>
      <c r="X188" s="72">
        <f t="shared" ref="X188" si="318">C188+0.001</f>
        <v>195.77100000000002</v>
      </c>
    </row>
    <row r="189" spans="1:24" x14ac:dyDescent="0.4">
      <c r="A189" s="142">
        <v>1850</v>
      </c>
      <c r="B189" s="142">
        <v>47.28</v>
      </c>
      <c r="C189" s="142">
        <v>195.68</v>
      </c>
      <c r="D189" s="63">
        <f t="shared" si="272"/>
        <v>1474.2189789035933</v>
      </c>
      <c r="E189" s="63">
        <f t="shared" si="273"/>
        <v>-1368.6789789035934</v>
      </c>
      <c r="F189" s="63">
        <f t="shared" si="274"/>
        <v>-981.94778423506239</v>
      </c>
      <c r="G189" s="63">
        <f t="shared" si="275"/>
        <v>-182.94040019764137</v>
      </c>
      <c r="H189" s="63">
        <f t="shared" si="276"/>
        <v>17172.502215764929</v>
      </c>
      <c r="I189" s="63">
        <f t="shared" si="277"/>
        <v>30806.839599802362</v>
      </c>
      <c r="J189" s="59">
        <f t="shared" si="278"/>
        <v>998.8436519238744</v>
      </c>
      <c r="K189" s="59">
        <f t="shared" si="279"/>
        <v>190.5534199538468</v>
      </c>
      <c r="L189" s="59">
        <f t="shared" si="280"/>
        <v>869.80746610440372</v>
      </c>
      <c r="M189" s="60"/>
      <c r="N189" s="65">
        <f t="shared" si="281"/>
        <v>10</v>
      </c>
      <c r="O189" s="65">
        <f t="shared" si="282"/>
        <v>4.8869219055841422E-3</v>
      </c>
      <c r="P189" s="65">
        <f t="shared" si="283"/>
        <v>-1.5707963267949561E-3</v>
      </c>
      <c r="Q189" s="59">
        <f t="shared" si="284"/>
        <v>5.0207338647887401E-3</v>
      </c>
      <c r="R189" s="59">
        <f t="shared" si="285"/>
        <v>1.0000021006526736</v>
      </c>
      <c r="S189" s="59">
        <f t="shared" si="286"/>
        <v>6.8020868997801998</v>
      </c>
      <c r="T189" s="59">
        <f t="shared" si="287"/>
        <v>-7.0558322952757555</v>
      </c>
      <c r="U189" s="59">
        <f t="shared" si="288"/>
        <v>-1.9866137934235975</v>
      </c>
      <c r="W189" s="72">
        <f t="shared" ref="W189" si="319">B189-0.001</f>
        <v>47.279000000000003</v>
      </c>
      <c r="X189" s="72">
        <f t="shared" ref="X189" si="320">C189-0.001</f>
        <v>195.679</v>
      </c>
    </row>
    <row r="190" spans="1:24" x14ac:dyDescent="0.4">
      <c r="A190" s="142">
        <v>1860</v>
      </c>
      <c r="B190" s="142">
        <v>47.4</v>
      </c>
      <c r="C190" s="142">
        <v>195.47</v>
      </c>
      <c r="D190" s="63">
        <f t="shared" si="272"/>
        <v>1480.9954461422496</v>
      </c>
      <c r="E190" s="63">
        <f t="shared" si="273"/>
        <v>-1375.4554461422497</v>
      </c>
      <c r="F190" s="63">
        <f t="shared" si="274"/>
        <v>-989.03162163939521</v>
      </c>
      <c r="G190" s="63">
        <f t="shared" si="275"/>
        <v>-184.91489818398884</v>
      </c>
      <c r="H190" s="63">
        <f t="shared" si="276"/>
        <v>17165.418378360595</v>
      </c>
      <c r="I190" s="63">
        <f t="shared" si="277"/>
        <v>30804.865101816016</v>
      </c>
      <c r="J190" s="59">
        <f t="shared" si="278"/>
        <v>1006.1695027047117</v>
      </c>
      <c r="K190" s="59">
        <f t="shared" si="279"/>
        <v>190.59007386356282</v>
      </c>
      <c r="L190" s="59">
        <f t="shared" si="280"/>
        <v>876.50318322492626</v>
      </c>
      <c r="M190" s="60"/>
      <c r="N190" s="65">
        <f t="shared" si="281"/>
        <v>10</v>
      </c>
      <c r="O190" s="65">
        <f t="shared" si="282"/>
        <v>2.094395102393151E-3</v>
      </c>
      <c r="P190" s="65">
        <f t="shared" si="283"/>
        <v>-3.6651914291882309E-3</v>
      </c>
      <c r="Q190" s="59">
        <f t="shared" si="284"/>
        <v>3.4134031064172454E-3</v>
      </c>
      <c r="R190" s="59">
        <f t="shared" si="285"/>
        <v>1.0000009709445286</v>
      </c>
      <c r="S190" s="59">
        <f t="shared" si="286"/>
        <v>6.7764672386563944</v>
      </c>
      <c r="T190" s="59">
        <f t="shared" si="287"/>
        <v>-7.0838374043327947</v>
      </c>
      <c r="U190" s="59">
        <f t="shared" si="288"/>
        <v>-1.9744979863474623</v>
      </c>
      <c r="W190" s="72">
        <f t="shared" ref="W190" si="321">B190+0.001</f>
        <v>47.400999999999996</v>
      </c>
      <c r="X190" s="72">
        <f t="shared" ref="X190" si="322">C190+0.001</f>
        <v>195.471</v>
      </c>
    </row>
    <row r="191" spans="1:24" x14ac:dyDescent="0.4">
      <c r="A191" s="142">
        <v>1870</v>
      </c>
      <c r="B191" s="142">
        <v>47.68</v>
      </c>
      <c r="C191" s="142">
        <v>195.34</v>
      </c>
      <c r="D191" s="63">
        <f t="shared" si="272"/>
        <v>1487.7461942643372</v>
      </c>
      <c r="E191" s="63">
        <f t="shared" si="273"/>
        <v>-1382.2061942643372</v>
      </c>
      <c r="F191" s="63">
        <f t="shared" si="274"/>
        <v>-996.14404797583575</v>
      </c>
      <c r="G191" s="63">
        <f t="shared" si="275"/>
        <v>-186.8746351650683</v>
      </c>
      <c r="H191" s="63">
        <f t="shared" si="276"/>
        <v>17158.305952024155</v>
      </c>
      <c r="I191" s="63">
        <f t="shared" si="277"/>
        <v>30802.905364834936</v>
      </c>
      <c r="J191" s="59">
        <f t="shared" si="278"/>
        <v>1013.5211362304003</v>
      </c>
      <c r="K191" s="59">
        <f t="shared" si="279"/>
        <v>190.62507969378339</v>
      </c>
      <c r="L191" s="59">
        <f t="shared" si="280"/>
        <v>883.21131254673219</v>
      </c>
      <c r="M191" s="60"/>
      <c r="N191" s="65">
        <f t="shared" si="281"/>
        <v>10</v>
      </c>
      <c r="O191" s="65">
        <f t="shared" si="282"/>
        <v>4.8869219055841422E-3</v>
      </c>
      <c r="P191" s="65">
        <f t="shared" si="283"/>
        <v>-2.2689280275925493E-3</v>
      </c>
      <c r="Q191" s="59">
        <f t="shared" si="284"/>
        <v>5.1656483879074511E-3</v>
      </c>
      <c r="R191" s="59">
        <f t="shared" si="285"/>
        <v>1.0000022236662061</v>
      </c>
      <c r="S191" s="59">
        <f t="shared" si="286"/>
        <v>6.7507481220874572</v>
      </c>
      <c r="T191" s="59">
        <f t="shared" si="287"/>
        <v>-7.1124263364405307</v>
      </c>
      <c r="U191" s="59">
        <f t="shared" si="288"/>
        <v>-1.9597369810794456</v>
      </c>
      <c r="W191" s="72">
        <f t="shared" ref="W191" si="323">B191-0.001</f>
        <v>47.679000000000002</v>
      </c>
      <c r="X191" s="72">
        <f t="shared" ref="X191" si="324">C191-0.001</f>
        <v>195.339</v>
      </c>
    </row>
    <row r="192" spans="1:24" x14ac:dyDescent="0.4">
      <c r="A192" s="142">
        <v>1880</v>
      </c>
      <c r="B192" s="142">
        <v>47.79</v>
      </c>
      <c r="C192" s="142">
        <v>195.3</v>
      </c>
      <c r="D192" s="63">
        <f t="shared" si="272"/>
        <v>1494.4717991114687</v>
      </c>
      <c r="E192" s="63">
        <f t="shared" si="273"/>
        <v>-1388.9317991114688</v>
      </c>
      <c r="F192" s="63">
        <f t="shared" si="274"/>
        <v>-1003.2814958707677</v>
      </c>
      <c r="G192" s="63">
        <f t="shared" si="275"/>
        <v>-188.82989577363779</v>
      </c>
      <c r="H192" s="63">
        <f t="shared" si="276"/>
        <v>17151.168504129222</v>
      </c>
      <c r="I192" s="63">
        <f t="shared" si="277"/>
        <v>30800.950104226366</v>
      </c>
      <c r="J192" s="59">
        <f t="shared" si="278"/>
        <v>1020.896904439703</v>
      </c>
      <c r="K192" s="59">
        <f t="shared" si="279"/>
        <v>190.6590746874781</v>
      </c>
      <c r="L192" s="59">
        <f t="shared" si="280"/>
        <v>889.93573213759237</v>
      </c>
      <c r="M192" s="60"/>
      <c r="N192" s="65">
        <f t="shared" si="281"/>
        <v>10</v>
      </c>
      <c r="O192" s="65">
        <f t="shared" si="282"/>
        <v>1.9198621771937526E-3</v>
      </c>
      <c r="P192" s="65">
        <f t="shared" si="283"/>
        <v>-6.9813170079759297E-4</v>
      </c>
      <c r="Q192" s="59">
        <f t="shared" si="284"/>
        <v>1.9881635848661983E-3</v>
      </c>
      <c r="R192" s="59">
        <f t="shared" si="285"/>
        <v>1.0000003293996669</v>
      </c>
      <c r="S192" s="59">
        <f t="shared" si="286"/>
        <v>6.7256048471315113</v>
      </c>
      <c r="T192" s="59">
        <f t="shared" si="287"/>
        <v>-7.1374478949319276</v>
      </c>
      <c r="U192" s="59">
        <f t="shared" si="288"/>
        <v>-1.9552606085695006</v>
      </c>
      <c r="W192" s="72">
        <f t="shared" ref="W192" si="325">B192+0.001</f>
        <v>47.790999999999997</v>
      </c>
      <c r="X192" s="72">
        <f t="shared" ref="X192" si="326">C192+0.001</f>
        <v>195.30100000000002</v>
      </c>
    </row>
    <row r="193" spans="1:24" x14ac:dyDescent="0.4">
      <c r="A193" s="142">
        <v>1890</v>
      </c>
      <c r="B193" s="142">
        <v>47.97</v>
      </c>
      <c r="C193" s="142">
        <v>195.16</v>
      </c>
      <c r="D193" s="63">
        <f t="shared" si="272"/>
        <v>1501.1786539546697</v>
      </c>
      <c r="E193" s="63">
        <f t="shared" si="273"/>
        <v>-1395.6386539546697</v>
      </c>
      <c r="F193" s="63">
        <f t="shared" si="274"/>
        <v>-1010.4384041213154</v>
      </c>
      <c r="G193" s="63">
        <f t="shared" si="275"/>
        <v>-190.77839591094951</v>
      </c>
      <c r="H193" s="63">
        <f t="shared" si="276"/>
        <v>17144.011595878674</v>
      </c>
      <c r="I193" s="63">
        <f t="shared" si="277"/>
        <v>30799.001604089055</v>
      </c>
      <c r="J193" s="59">
        <f t="shared" si="278"/>
        <v>1028.2908950630583</v>
      </c>
      <c r="K193" s="59">
        <f t="shared" si="279"/>
        <v>190.69201064637704</v>
      </c>
      <c r="L193" s="59">
        <f t="shared" si="280"/>
        <v>896.67071367857329</v>
      </c>
      <c r="M193" s="60"/>
      <c r="N193" s="65">
        <f t="shared" si="281"/>
        <v>10</v>
      </c>
      <c r="O193" s="65">
        <f t="shared" si="282"/>
        <v>3.1415926535897881E-3</v>
      </c>
      <c r="P193" s="65">
        <f t="shared" si="283"/>
        <v>-2.4434609527923192E-3</v>
      </c>
      <c r="Q193" s="59">
        <f t="shared" si="284"/>
        <v>3.6269063859404316E-3</v>
      </c>
      <c r="R193" s="59">
        <f t="shared" si="285"/>
        <v>1.0000010962056032</v>
      </c>
      <c r="S193" s="59">
        <f t="shared" si="286"/>
        <v>6.7068548432010546</v>
      </c>
      <c r="T193" s="59">
        <f t="shared" si="287"/>
        <v>-7.156908250547767</v>
      </c>
      <c r="U193" s="59">
        <f t="shared" si="288"/>
        <v>-1.9485001373117363</v>
      </c>
      <c r="W193" s="72">
        <f t="shared" ref="W193" si="327">B193-0.001</f>
        <v>47.969000000000001</v>
      </c>
      <c r="X193" s="72">
        <f t="shared" ref="X193" si="328">C193-0.001</f>
        <v>195.15899999999999</v>
      </c>
    </row>
    <row r="194" spans="1:24" x14ac:dyDescent="0.4">
      <c r="A194" s="142">
        <v>1900</v>
      </c>
      <c r="B194" s="142">
        <v>47.93</v>
      </c>
      <c r="C194" s="142">
        <v>195.19</v>
      </c>
      <c r="D194" s="63">
        <f t="shared" si="272"/>
        <v>1507.8764425799436</v>
      </c>
      <c r="E194" s="63">
        <f t="shared" si="273"/>
        <v>-1402.3364425799437</v>
      </c>
      <c r="F194" s="63">
        <f t="shared" si="274"/>
        <v>-1017.6050852254143</v>
      </c>
      <c r="G194" s="63">
        <f t="shared" si="275"/>
        <v>-192.72218194907236</v>
      </c>
      <c r="H194" s="63">
        <f t="shared" si="276"/>
        <v>17136.844914774574</v>
      </c>
      <c r="I194" s="63">
        <f t="shared" si="277"/>
        <v>30797.057818050933</v>
      </c>
      <c r="J194" s="59">
        <f t="shared" si="278"/>
        <v>1035.6939455707145</v>
      </c>
      <c r="K194" s="59">
        <f t="shared" si="279"/>
        <v>190.72411947904763</v>
      </c>
      <c r="L194" s="59">
        <f t="shared" si="280"/>
        <v>903.41015149516136</v>
      </c>
      <c r="M194" s="60"/>
      <c r="N194" s="65">
        <f t="shared" si="281"/>
        <v>10</v>
      </c>
      <c r="O194" s="65">
        <f t="shared" si="282"/>
        <v>-6.981317007977169E-4</v>
      </c>
      <c r="P194" s="65">
        <f t="shared" si="283"/>
        <v>5.2359877559831865E-4</v>
      </c>
      <c r="Q194" s="59">
        <f t="shared" si="284"/>
        <v>7.9909715727111141E-4</v>
      </c>
      <c r="R194" s="59">
        <f t="shared" si="285"/>
        <v>1.0000000532130255</v>
      </c>
      <c r="S194" s="59">
        <f t="shared" si="286"/>
        <v>6.6977886252739669</v>
      </c>
      <c r="T194" s="59">
        <f t="shared" si="287"/>
        <v>-7.1666811040988314</v>
      </c>
      <c r="U194" s="59">
        <f t="shared" si="288"/>
        <v>-1.9437860381228402</v>
      </c>
      <c r="W194" s="72">
        <f t="shared" ref="W194" si="329">B194+0.001</f>
        <v>47.930999999999997</v>
      </c>
      <c r="X194" s="72">
        <f t="shared" ref="X194" si="330">C194+0.001</f>
        <v>195.191</v>
      </c>
    </row>
    <row r="195" spans="1:24" x14ac:dyDescent="0.4">
      <c r="A195" s="142">
        <v>1910</v>
      </c>
      <c r="B195" s="142">
        <v>47.5</v>
      </c>
      <c r="C195" s="142">
        <v>195.54</v>
      </c>
      <c r="D195" s="63">
        <f t="shared" si="272"/>
        <v>1514.6046267957961</v>
      </c>
      <c r="E195" s="63">
        <f t="shared" si="273"/>
        <v>-1409.0646267957961</v>
      </c>
      <c r="F195" s="63">
        <f t="shared" si="274"/>
        <v>-1024.7387143915221</v>
      </c>
      <c r="G195" s="63">
        <f t="shared" si="275"/>
        <v>-194.68234330034093</v>
      </c>
      <c r="H195" s="63">
        <f t="shared" si="276"/>
        <v>17129.711285608468</v>
      </c>
      <c r="I195" s="63">
        <f t="shared" si="277"/>
        <v>30795.097656699665</v>
      </c>
      <c r="J195" s="59">
        <f t="shared" si="278"/>
        <v>1043.0679017042473</v>
      </c>
      <c r="K195" s="59">
        <f t="shared" si="279"/>
        <v>190.7569950540271</v>
      </c>
      <c r="L195" s="59">
        <f t="shared" si="280"/>
        <v>910.13479590671147</v>
      </c>
      <c r="M195" s="60"/>
      <c r="N195" s="65">
        <f t="shared" si="281"/>
        <v>10</v>
      </c>
      <c r="O195" s="65">
        <f t="shared" si="282"/>
        <v>-7.5049157835756124E-3</v>
      </c>
      <c r="P195" s="65">
        <f t="shared" si="283"/>
        <v>6.1086523819800544E-3</v>
      </c>
      <c r="Q195" s="59">
        <f t="shared" si="284"/>
        <v>8.7605249105253691E-3</v>
      </c>
      <c r="R195" s="59">
        <f t="shared" si="285"/>
        <v>1.0000063956154766</v>
      </c>
      <c r="S195" s="59">
        <f t="shared" si="286"/>
        <v>6.7281842158525054</v>
      </c>
      <c r="T195" s="59">
        <f t="shared" si="287"/>
        <v>-7.1336291661077462</v>
      </c>
      <c r="U195" s="59">
        <f t="shared" si="288"/>
        <v>-1.9601613512685594</v>
      </c>
      <c r="W195" s="72">
        <f t="shared" ref="W195" si="331">B195-0.001</f>
        <v>47.499000000000002</v>
      </c>
      <c r="X195" s="72">
        <f t="shared" ref="X195" si="332">C195-0.001</f>
        <v>195.53899999999999</v>
      </c>
    </row>
    <row r="196" spans="1:24" x14ac:dyDescent="0.4">
      <c r="A196" s="142">
        <v>1920</v>
      </c>
      <c r="B196" s="142">
        <v>47.41</v>
      </c>
      <c r="C196" s="142">
        <v>195.79</v>
      </c>
      <c r="D196" s="63">
        <f t="shared" si="272"/>
        <v>1521.3663224781455</v>
      </c>
      <c r="E196" s="63">
        <f t="shared" si="273"/>
        <v>-1415.8263224781456</v>
      </c>
      <c r="F196" s="63">
        <f t="shared" si="274"/>
        <v>-1031.8325203074855</v>
      </c>
      <c r="G196" s="63">
        <f t="shared" si="275"/>
        <v>-196.67163524655609</v>
      </c>
      <c r="H196" s="63">
        <f t="shared" si="276"/>
        <v>17122.617479692504</v>
      </c>
      <c r="I196" s="63">
        <f t="shared" si="277"/>
        <v>30793.108364753451</v>
      </c>
      <c r="J196" s="59">
        <f t="shared" si="278"/>
        <v>1050.4085310366877</v>
      </c>
      <c r="K196" s="59">
        <f t="shared" si="279"/>
        <v>190.79137656400277</v>
      </c>
      <c r="L196" s="59">
        <f t="shared" si="280"/>
        <v>916.84765872427602</v>
      </c>
      <c r="M196" s="60"/>
      <c r="N196" s="65">
        <f t="shared" si="281"/>
        <v>10</v>
      </c>
      <c r="O196" s="65">
        <f t="shared" si="282"/>
        <v>-1.5707963267949561E-3</v>
      </c>
      <c r="P196" s="65">
        <f t="shared" si="283"/>
        <v>4.3633231299858239E-3</v>
      </c>
      <c r="Q196" s="59">
        <f t="shared" si="284"/>
        <v>3.5779106555959839E-3</v>
      </c>
      <c r="R196" s="59">
        <f t="shared" si="285"/>
        <v>1.0000010667884207</v>
      </c>
      <c r="S196" s="59">
        <f t="shared" si="286"/>
        <v>6.761695682349548</v>
      </c>
      <c r="T196" s="59">
        <f t="shared" si="287"/>
        <v>-7.0938059159635172</v>
      </c>
      <c r="U196" s="59">
        <f t="shared" si="288"/>
        <v>-1.9892919462151699</v>
      </c>
      <c r="W196" s="72">
        <f t="shared" ref="W196" si="333">B196+0.001</f>
        <v>47.410999999999994</v>
      </c>
      <c r="X196" s="72">
        <f t="shared" ref="X196" si="334">C196+0.001</f>
        <v>195.791</v>
      </c>
    </row>
    <row r="197" spans="1:24" x14ac:dyDescent="0.4">
      <c r="A197" s="142">
        <v>1930</v>
      </c>
      <c r="B197" s="142">
        <v>46.94</v>
      </c>
      <c r="C197" s="142">
        <v>195.44</v>
      </c>
      <c r="D197" s="63">
        <f t="shared" si="272"/>
        <v>1528.1639286861173</v>
      </c>
      <c r="E197" s="63">
        <f t="shared" si="273"/>
        <v>-1422.6239286861173</v>
      </c>
      <c r="F197" s="63">
        <f t="shared" si="274"/>
        <v>-1038.8960951579231</v>
      </c>
      <c r="G197" s="63">
        <f t="shared" si="275"/>
        <v>-198.6459027447672</v>
      </c>
      <c r="H197" s="63">
        <f t="shared" si="276"/>
        <v>17115.553904842065</v>
      </c>
      <c r="I197" s="63">
        <f t="shared" si="277"/>
        <v>30791.134097255239</v>
      </c>
      <c r="J197" s="59">
        <f t="shared" si="278"/>
        <v>1057.7170184939184</v>
      </c>
      <c r="K197" s="59">
        <f t="shared" si="279"/>
        <v>190.82478904030751</v>
      </c>
      <c r="L197" s="59">
        <f t="shared" si="280"/>
        <v>923.52770567306573</v>
      </c>
      <c r="M197" s="60"/>
      <c r="N197" s="65">
        <f t="shared" si="281"/>
        <v>10</v>
      </c>
      <c r="O197" s="65">
        <f t="shared" si="282"/>
        <v>-8.2030474843733294E-3</v>
      </c>
      <c r="P197" s="65">
        <f t="shared" si="283"/>
        <v>-6.1086523819800544E-3</v>
      </c>
      <c r="Q197" s="59">
        <f t="shared" si="284"/>
        <v>9.3467934895556937E-3</v>
      </c>
      <c r="R197" s="59">
        <f t="shared" si="285"/>
        <v>1.0000072802759805</v>
      </c>
      <c r="S197" s="59">
        <f t="shared" si="286"/>
        <v>6.7976062079717119</v>
      </c>
      <c r="T197" s="59">
        <f t="shared" si="287"/>
        <v>-7.063574850437556</v>
      </c>
      <c r="U197" s="59">
        <f t="shared" si="288"/>
        <v>-1.9742674982111172</v>
      </c>
      <c r="W197" s="72">
        <f t="shared" ref="W197" si="335">B197-0.001</f>
        <v>46.939</v>
      </c>
      <c r="X197" s="72">
        <f t="shared" ref="X197" si="336">C197-0.001</f>
        <v>195.43899999999999</v>
      </c>
    </row>
    <row r="198" spans="1:24" x14ac:dyDescent="0.4">
      <c r="A198" s="142">
        <v>1940</v>
      </c>
      <c r="B198" s="142">
        <v>46.74</v>
      </c>
      <c r="C198" s="142">
        <v>195.42</v>
      </c>
      <c r="D198" s="63">
        <f t="shared" si="272"/>
        <v>1535.004305480667</v>
      </c>
      <c r="E198" s="63">
        <f t="shared" si="273"/>
        <v>-1429.464305480667</v>
      </c>
      <c r="F198" s="63">
        <f t="shared" si="274"/>
        <v>-1045.9276345160094</v>
      </c>
      <c r="G198" s="63">
        <f t="shared" si="275"/>
        <v>-200.58667513865817</v>
      </c>
      <c r="H198" s="63">
        <f t="shared" si="276"/>
        <v>17108.522365483979</v>
      </c>
      <c r="I198" s="63">
        <f t="shared" si="277"/>
        <v>30789.19332486135</v>
      </c>
      <c r="J198" s="59">
        <f t="shared" si="278"/>
        <v>1064.9880895519145</v>
      </c>
      <c r="K198" s="59">
        <f t="shared" si="279"/>
        <v>190.85629783277486</v>
      </c>
      <c r="L198" s="59">
        <f t="shared" si="280"/>
        <v>930.1616817729149</v>
      </c>
      <c r="M198" s="60"/>
      <c r="N198" s="65">
        <f t="shared" si="281"/>
        <v>10</v>
      </c>
      <c r="O198" s="65">
        <f t="shared" si="282"/>
        <v>-3.4906585039885846E-3</v>
      </c>
      <c r="P198" s="65">
        <f t="shared" si="283"/>
        <v>-3.490658503990445E-4</v>
      </c>
      <c r="Q198" s="59">
        <f t="shared" si="284"/>
        <v>3.499932906004366E-3</v>
      </c>
      <c r="R198" s="59">
        <f t="shared" si="285"/>
        <v>1.0000010207954462</v>
      </c>
      <c r="S198" s="59">
        <f t="shared" si="286"/>
        <v>6.8403767945497878</v>
      </c>
      <c r="T198" s="59">
        <f t="shared" si="287"/>
        <v>-7.0315393580863672</v>
      </c>
      <c r="U198" s="59">
        <f t="shared" si="288"/>
        <v>-1.9407723938909722</v>
      </c>
      <c r="W198" s="72">
        <f t="shared" ref="W198" si="337">B198+0.001</f>
        <v>46.741</v>
      </c>
      <c r="X198" s="72">
        <f t="shared" ref="X198" si="338">C198+0.001</f>
        <v>195.42099999999999</v>
      </c>
    </row>
    <row r="199" spans="1:24" x14ac:dyDescent="0.4">
      <c r="A199" s="142">
        <v>1950</v>
      </c>
      <c r="B199" s="142">
        <v>46.67</v>
      </c>
      <c r="C199" s="142">
        <v>195.26</v>
      </c>
      <c r="D199" s="63">
        <f t="shared" si="272"/>
        <v>1541.8618558165208</v>
      </c>
      <c r="E199" s="63">
        <f t="shared" si="273"/>
        <v>-1436.3218558165208</v>
      </c>
      <c r="F199" s="63">
        <f t="shared" si="274"/>
        <v>-1052.946648970254</v>
      </c>
      <c r="G199" s="63">
        <f t="shared" si="275"/>
        <v>-202.51213420564133</v>
      </c>
      <c r="H199" s="63">
        <f t="shared" si="276"/>
        <v>17101.503351029736</v>
      </c>
      <c r="I199" s="63">
        <f t="shared" si="277"/>
        <v>30787.267865794365</v>
      </c>
      <c r="J199" s="59">
        <f t="shared" si="278"/>
        <v>1072.2442865682292</v>
      </c>
      <c r="K199" s="59">
        <f t="shared" si="279"/>
        <v>190.8867021558703</v>
      </c>
      <c r="L199" s="59">
        <f t="shared" si="280"/>
        <v>936.77622002297608</v>
      </c>
      <c r="M199" s="60"/>
      <c r="N199" s="65">
        <f t="shared" si="281"/>
        <v>10</v>
      </c>
      <c r="O199" s="65">
        <f t="shared" si="282"/>
        <v>-1.2217304763960355E-3</v>
      </c>
      <c r="P199" s="65">
        <f t="shared" si="283"/>
        <v>-2.7925268031908676E-3</v>
      </c>
      <c r="Q199" s="59">
        <f t="shared" si="284"/>
        <v>2.3714228141376026E-3</v>
      </c>
      <c r="R199" s="59">
        <f t="shared" si="285"/>
        <v>1.000000468637444</v>
      </c>
      <c r="S199" s="59">
        <f t="shared" si="286"/>
        <v>6.8575503358537357</v>
      </c>
      <c r="T199" s="59">
        <f t="shared" si="287"/>
        <v>-7.0190144542446573</v>
      </c>
      <c r="U199" s="59">
        <f t="shared" si="288"/>
        <v>-1.9254590669831622</v>
      </c>
      <c r="W199" s="72">
        <f t="shared" ref="W199" si="339">B199-0.001</f>
        <v>46.669000000000004</v>
      </c>
      <c r="X199" s="72">
        <f t="shared" ref="X199" si="340">C199-0.001</f>
        <v>195.25899999999999</v>
      </c>
    </row>
    <row r="200" spans="1:24" x14ac:dyDescent="0.4">
      <c r="A200" s="142">
        <v>1960</v>
      </c>
      <c r="B200" s="142">
        <v>46.88</v>
      </c>
      <c r="C200" s="142">
        <v>195.18</v>
      </c>
      <c r="D200" s="63">
        <f t="shared" si="272"/>
        <v>1548.7105037070842</v>
      </c>
      <c r="E200" s="63">
        <f t="shared" si="273"/>
        <v>-1443.1705037070842</v>
      </c>
      <c r="F200" s="63">
        <f t="shared" si="274"/>
        <v>-1059.9777633282165</v>
      </c>
      <c r="G200" s="63">
        <f t="shared" si="275"/>
        <v>-204.42507236026569</v>
      </c>
      <c r="H200" s="63">
        <f t="shared" si="276"/>
        <v>17094.472236671772</v>
      </c>
      <c r="I200" s="63">
        <f t="shared" si="277"/>
        <v>30785.354927639743</v>
      </c>
      <c r="J200" s="59">
        <f t="shared" si="278"/>
        <v>1079.5102912709024</v>
      </c>
      <c r="K200" s="59">
        <f t="shared" si="279"/>
        <v>190.91592357327386</v>
      </c>
      <c r="L200" s="59">
        <f t="shared" si="280"/>
        <v>943.39197904971638</v>
      </c>
      <c r="M200" s="60"/>
      <c r="N200" s="65">
        <f t="shared" si="281"/>
        <v>10</v>
      </c>
      <c r="O200" s="65">
        <f t="shared" si="282"/>
        <v>3.6651914291881069E-3</v>
      </c>
      <c r="P200" s="65">
        <f t="shared" si="283"/>
        <v>-1.3962634015951859E-3</v>
      </c>
      <c r="Q200" s="59">
        <f t="shared" si="284"/>
        <v>3.8037819766127967E-3</v>
      </c>
      <c r="R200" s="59">
        <f t="shared" si="285"/>
        <v>1.0000012057315217</v>
      </c>
      <c r="S200" s="59">
        <f t="shared" si="286"/>
        <v>6.8486478905632593</v>
      </c>
      <c r="T200" s="59">
        <f t="shared" si="287"/>
        <v>-7.0311143579624877</v>
      </c>
      <c r="U200" s="59">
        <f t="shared" si="288"/>
        <v>-1.9129381546243467</v>
      </c>
      <c r="W200" s="72">
        <f t="shared" ref="W200" si="341">B200+0.001</f>
        <v>46.881</v>
      </c>
      <c r="X200" s="72">
        <f t="shared" ref="X200" si="342">C200+0.001</f>
        <v>195.18100000000001</v>
      </c>
    </row>
    <row r="201" spans="1:24" x14ac:dyDescent="0.4">
      <c r="A201" s="142">
        <v>1970</v>
      </c>
      <c r="B201" s="142">
        <v>47.03</v>
      </c>
      <c r="C201" s="142">
        <v>194.98</v>
      </c>
      <c r="D201" s="63">
        <f t="shared" si="272"/>
        <v>1555.5362309946117</v>
      </c>
      <c r="E201" s="63">
        <f t="shared" si="273"/>
        <v>-1449.9962309946118</v>
      </c>
      <c r="F201" s="63">
        <f t="shared" si="274"/>
        <v>-1067.034268762369</v>
      </c>
      <c r="G201" s="63">
        <f t="shared" si="275"/>
        <v>-206.32640523669258</v>
      </c>
      <c r="H201" s="63">
        <f t="shared" si="276"/>
        <v>17087.415731237619</v>
      </c>
      <c r="I201" s="63">
        <f t="shared" si="277"/>
        <v>30783.453594763316</v>
      </c>
      <c r="J201" s="59">
        <f t="shared" si="278"/>
        <v>1086.7992989559477</v>
      </c>
      <c r="K201" s="59">
        <f t="shared" si="279"/>
        <v>190.94389939378965</v>
      </c>
      <c r="L201" s="59">
        <f t="shared" si="280"/>
        <v>950.01972904024478</v>
      </c>
      <c r="M201" s="60"/>
      <c r="N201" s="65">
        <f t="shared" si="281"/>
        <v>10</v>
      </c>
      <c r="O201" s="65">
        <f t="shared" si="282"/>
        <v>2.6179938779914693E-3</v>
      </c>
      <c r="P201" s="65">
        <f t="shared" si="283"/>
        <v>-3.4906585039889567E-3</v>
      </c>
      <c r="Q201" s="59">
        <f t="shared" si="284"/>
        <v>3.6553601069795327E-3</v>
      </c>
      <c r="R201" s="59">
        <f t="shared" si="285"/>
        <v>1.0000011134729472</v>
      </c>
      <c r="S201" s="59">
        <f t="shared" si="286"/>
        <v>6.8257272875275277</v>
      </c>
      <c r="T201" s="59">
        <f t="shared" si="287"/>
        <v>-7.0565054341525197</v>
      </c>
      <c r="U201" s="59">
        <f t="shared" si="288"/>
        <v>-1.9013328764268846</v>
      </c>
      <c r="W201" s="72">
        <f t="shared" ref="W201" si="343">B201-0.001</f>
        <v>47.029000000000003</v>
      </c>
      <c r="X201" s="72">
        <f t="shared" ref="X201" si="344">C201-0.001</f>
        <v>194.97899999999998</v>
      </c>
    </row>
    <row r="202" spans="1:24" x14ac:dyDescent="0.4">
      <c r="A202" s="142">
        <v>1980</v>
      </c>
      <c r="B202" s="142">
        <v>47.08</v>
      </c>
      <c r="C202" s="142">
        <v>194.91</v>
      </c>
      <c r="D202" s="63">
        <f t="shared" si="272"/>
        <v>1562.3491912004713</v>
      </c>
      <c r="E202" s="63">
        <f t="shared" si="273"/>
        <v>-1456.8091912004713</v>
      </c>
      <c r="F202" s="63">
        <f t="shared" si="274"/>
        <v>-1074.1067382328258</v>
      </c>
      <c r="G202" s="63">
        <f t="shared" si="275"/>
        <v>-208.21419119161931</v>
      </c>
      <c r="H202" s="63">
        <f t="shared" si="276"/>
        <v>17080.343261767161</v>
      </c>
      <c r="I202" s="63">
        <f t="shared" si="277"/>
        <v>30781.565808808387</v>
      </c>
      <c r="J202" s="59">
        <f t="shared" si="278"/>
        <v>1094.1016563970372</v>
      </c>
      <c r="K202" s="59">
        <f t="shared" si="279"/>
        <v>190.97064688293125</v>
      </c>
      <c r="L202" s="59">
        <f t="shared" si="280"/>
        <v>956.65100039878416</v>
      </c>
      <c r="M202" s="60"/>
      <c r="N202" s="65">
        <f t="shared" si="281"/>
        <v>10</v>
      </c>
      <c r="O202" s="65">
        <f t="shared" si="282"/>
        <v>8.7266462599711514E-4</v>
      </c>
      <c r="P202" s="65">
        <f t="shared" si="283"/>
        <v>-1.2217304763959117E-3</v>
      </c>
      <c r="Q202" s="59">
        <f t="shared" si="284"/>
        <v>1.249538062767952E-3</v>
      </c>
      <c r="R202" s="59">
        <f t="shared" si="285"/>
        <v>1.0000001301121344</v>
      </c>
      <c r="S202" s="59">
        <f t="shared" si="286"/>
        <v>6.8129602058596639</v>
      </c>
      <c r="T202" s="59">
        <f t="shared" si="287"/>
        <v>-7.072469470456789</v>
      </c>
      <c r="U202" s="59">
        <f t="shared" si="288"/>
        <v>-1.8877859549267137</v>
      </c>
      <c r="W202" s="72">
        <f t="shared" ref="W202" si="345">B202+0.001</f>
        <v>47.080999999999996</v>
      </c>
      <c r="X202" s="72">
        <f t="shared" ref="X202" si="346">C202+0.001</f>
        <v>194.911</v>
      </c>
    </row>
    <row r="203" spans="1:24" x14ac:dyDescent="0.4">
      <c r="A203" s="142">
        <v>1990</v>
      </c>
      <c r="B203" s="142">
        <v>47.3</v>
      </c>
      <c r="C203" s="142">
        <v>194.73</v>
      </c>
      <c r="D203" s="63">
        <f t="shared" si="272"/>
        <v>1569.1448835731519</v>
      </c>
      <c r="E203" s="63">
        <f t="shared" si="273"/>
        <v>-1463.6048835731519</v>
      </c>
      <c r="F203" s="63">
        <f t="shared" si="274"/>
        <v>-1081.1988042584912</v>
      </c>
      <c r="G203" s="63">
        <f t="shared" si="275"/>
        <v>-210.0906233213465</v>
      </c>
      <c r="H203" s="63">
        <f t="shared" si="276"/>
        <v>17073.251195741494</v>
      </c>
      <c r="I203" s="63">
        <f t="shared" si="277"/>
        <v>30779.68937667866</v>
      </c>
      <c r="J203" s="59">
        <f t="shared" si="278"/>
        <v>1101.4213200848906</v>
      </c>
      <c r="K203" s="59">
        <f t="shared" si="279"/>
        <v>190.99626545268521</v>
      </c>
      <c r="L203" s="59">
        <f t="shared" si="280"/>
        <v>963.28998549138419</v>
      </c>
      <c r="M203" s="60"/>
      <c r="N203" s="65">
        <f t="shared" si="281"/>
        <v>10</v>
      </c>
      <c r="O203" s="65">
        <f t="shared" si="282"/>
        <v>3.8397243543875051E-3</v>
      </c>
      <c r="P203" s="65">
        <f t="shared" si="283"/>
        <v>-3.1415926535899121E-3</v>
      </c>
      <c r="Q203" s="59">
        <f t="shared" si="284"/>
        <v>4.4782960695233243E-3</v>
      </c>
      <c r="R203" s="59">
        <f t="shared" si="285"/>
        <v>1.0000016712646589</v>
      </c>
      <c r="S203" s="59">
        <f t="shared" si="286"/>
        <v>6.7956923726806542</v>
      </c>
      <c r="T203" s="59">
        <f t="shared" si="287"/>
        <v>-7.0920660256654742</v>
      </c>
      <c r="U203" s="59">
        <f t="shared" si="288"/>
        <v>-1.8764321297271842</v>
      </c>
      <c r="W203" s="72">
        <f t="shared" ref="W203" si="347">B203-0.001</f>
        <v>47.298999999999999</v>
      </c>
      <c r="X203" s="72">
        <f t="shared" ref="X203" si="348">C203-0.001</f>
        <v>194.72899999999998</v>
      </c>
    </row>
    <row r="204" spans="1:24" x14ac:dyDescent="0.4">
      <c r="A204" s="142">
        <v>2000</v>
      </c>
      <c r="B204" s="142">
        <v>47.66</v>
      </c>
      <c r="C204" s="142">
        <v>194.57</v>
      </c>
      <c r="D204" s="63">
        <f t="shared" si="272"/>
        <v>1575.9033500896735</v>
      </c>
      <c r="E204" s="63">
        <f t="shared" si="273"/>
        <v>-1470.3633500896735</v>
      </c>
      <c r="F204" s="63">
        <f t="shared" si="274"/>
        <v>-1088.3295894533746</v>
      </c>
      <c r="G204" s="63">
        <f t="shared" si="275"/>
        <v>-211.95466960880512</v>
      </c>
      <c r="H204" s="63">
        <f t="shared" si="276"/>
        <v>17066.120410546609</v>
      </c>
      <c r="I204" s="63">
        <f t="shared" si="277"/>
        <v>30777.825330391202</v>
      </c>
      <c r="J204" s="59">
        <f t="shared" si="278"/>
        <v>1108.776838344276</v>
      </c>
      <c r="K204" s="59">
        <f t="shared" si="279"/>
        <v>191.02053502100875</v>
      </c>
      <c r="L204" s="59">
        <f t="shared" si="280"/>
        <v>969.95066972246059</v>
      </c>
      <c r="M204" s="60"/>
      <c r="N204" s="65">
        <f t="shared" si="281"/>
        <v>10</v>
      </c>
      <c r="O204" s="65">
        <f t="shared" si="282"/>
        <v>6.2831853071795762E-3</v>
      </c>
      <c r="P204" s="65">
        <f t="shared" si="283"/>
        <v>-2.7925268031908676E-3</v>
      </c>
      <c r="Q204" s="59">
        <f t="shared" si="284"/>
        <v>6.6117008123642851E-3</v>
      </c>
      <c r="R204" s="59">
        <f t="shared" si="285"/>
        <v>1.0000036428982275</v>
      </c>
      <c r="S204" s="59">
        <f t="shared" si="286"/>
        <v>6.7584665165216951</v>
      </c>
      <c r="T204" s="59">
        <f t="shared" si="287"/>
        <v>-7.1307851948833401</v>
      </c>
      <c r="U204" s="59">
        <f t="shared" si="288"/>
        <v>-1.8640462874586106</v>
      </c>
      <c r="W204" s="72">
        <f t="shared" ref="W204" si="349">B204+0.001</f>
        <v>47.660999999999994</v>
      </c>
      <c r="X204" s="72">
        <f t="shared" ref="X204" si="350">C204+0.001</f>
        <v>194.571</v>
      </c>
    </row>
    <row r="205" spans="1:24" x14ac:dyDescent="0.4">
      <c r="A205" s="142">
        <v>2010</v>
      </c>
      <c r="B205" s="142">
        <v>47.48</v>
      </c>
      <c r="C205" s="142">
        <v>194.46</v>
      </c>
      <c r="D205" s="63">
        <f t="shared" si="272"/>
        <v>1582.6502379385915</v>
      </c>
      <c r="E205" s="63">
        <f t="shared" si="273"/>
        <v>-1477.1102379385916</v>
      </c>
      <c r="F205" s="63">
        <f t="shared" si="274"/>
        <v>-1095.4750165985729</v>
      </c>
      <c r="G205" s="63">
        <f t="shared" si="275"/>
        <v>-213.80460914470322</v>
      </c>
      <c r="H205" s="63">
        <f t="shared" si="276"/>
        <v>17058.974983401411</v>
      </c>
      <c r="I205" s="63">
        <f t="shared" si="277"/>
        <v>30775.975390855303</v>
      </c>
      <c r="J205" s="59">
        <f t="shared" si="278"/>
        <v>1116.1442213635132</v>
      </c>
      <c r="K205" s="59">
        <f t="shared" si="279"/>
        <v>191.04362997446864</v>
      </c>
      <c r="L205" s="59">
        <f t="shared" si="280"/>
        <v>976.61350269309571</v>
      </c>
      <c r="M205" s="60"/>
      <c r="N205" s="65">
        <f t="shared" si="281"/>
        <v>10</v>
      </c>
      <c r="O205" s="65">
        <f t="shared" si="282"/>
        <v>-3.1415926535897881E-3</v>
      </c>
      <c r="P205" s="65">
        <f t="shared" si="283"/>
        <v>-1.9198621771935045E-3</v>
      </c>
      <c r="Q205" s="59">
        <f t="shared" si="284"/>
        <v>3.4463954564389887E-3</v>
      </c>
      <c r="R205" s="59">
        <f t="shared" si="285"/>
        <v>1.0000009898046458</v>
      </c>
      <c r="S205" s="59">
        <f t="shared" si="286"/>
        <v>6.7468878489180568</v>
      </c>
      <c r="T205" s="59">
        <f t="shared" si="287"/>
        <v>-7.1454271451981892</v>
      </c>
      <c r="U205" s="59">
        <f t="shared" si="288"/>
        <v>-1.8499395358980977</v>
      </c>
      <c r="W205" s="72">
        <f t="shared" ref="W205" si="351">B205-0.001</f>
        <v>47.478999999999999</v>
      </c>
      <c r="X205" s="72">
        <f t="shared" ref="X205" si="352">C205-0.001</f>
        <v>194.459</v>
      </c>
    </row>
    <row r="206" spans="1:24" x14ac:dyDescent="0.4">
      <c r="A206" s="142">
        <v>2020</v>
      </c>
      <c r="B206" s="142">
        <v>47.42</v>
      </c>
      <c r="C206" s="142">
        <v>194.36</v>
      </c>
      <c r="D206" s="63">
        <f t="shared" si="272"/>
        <v>1589.4125720226152</v>
      </c>
      <c r="E206" s="63">
        <f t="shared" si="273"/>
        <v>-1483.8725720226153</v>
      </c>
      <c r="F206" s="63">
        <f t="shared" si="274"/>
        <v>-1102.6101249072367</v>
      </c>
      <c r="G206" s="63">
        <f t="shared" si="275"/>
        <v>-215.63792424163404</v>
      </c>
      <c r="H206" s="63">
        <f t="shared" si="276"/>
        <v>17051.839875092748</v>
      </c>
      <c r="I206" s="63">
        <f t="shared" si="277"/>
        <v>30774.142075758373</v>
      </c>
      <c r="J206" s="59">
        <f t="shared" si="278"/>
        <v>1123.4984654725581</v>
      </c>
      <c r="K206" s="59">
        <f t="shared" si="279"/>
        <v>191.06569100262161</v>
      </c>
      <c r="L206" s="59">
        <f t="shared" si="280"/>
        <v>983.25774499295801</v>
      </c>
      <c r="M206" s="60"/>
      <c r="N206" s="65">
        <f t="shared" si="281"/>
        <v>10</v>
      </c>
      <c r="O206" s="65">
        <f t="shared" si="282"/>
        <v>-1.0471975511965135E-3</v>
      </c>
      <c r="P206" s="65">
        <f t="shared" si="283"/>
        <v>-1.7453292519942303E-3</v>
      </c>
      <c r="Q206" s="59">
        <f t="shared" si="284"/>
        <v>1.6582540513756516E-3</v>
      </c>
      <c r="R206" s="59">
        <f t="shared" si="285"/>
        <v>1.0000002291506047</v>
      </c>
      <c r="S206" s="59">
        <f t="shared" si="286"/>
        <v>6.7623340840237081</v>
      </c>
      <c r="T206" s="59">
        <f t="shared" si="287"/>
        <v>-7.1351083086639067</v>
      </c>
      <c r="U206" s="59">
        <f t="shared" si="288"/>
        <v>-1.8333150969308221</v>
      </c>
      <c r="W206" s="72">
        <f t="shared" ref="W206" si="353">B206+0.001</f>
        <v>47.420999999999999</v>
      </c>
      <c r="X206" s="72">
        <f t="shared" ref="X206" si="354">C206+0.001</f>
        <v>194.36100000000002</v>
      </c>
    </row>
    <row r="207" spans="1:24" x14ac:dyDescent="0.4">
      <c r="A207" s="142">
        <v>2030</v>
      </c>
      <c r="B207" s="142">
        <v>47.24</v>
      </c>
      <c r="C207" s="142">
        <v>194.17</v>
      </c>
      <c r="D207" s="63">
        <f t="shared" si="272"/>
        <v>1596.1903203586344</v>
      </c>
      <c r="E207" s="63">
        <f t="shared" si="273"/>
        <v>-1490.6503203586344</v>
      </c>
      <c r="F207" s="63">
        <f t="shared" si="274"/>
        <v>-1109.7360973090981</v>
      </c>
      <c r="G207" s="63">
        <f t="shared" si="275"/>
        <v>-217.4496949315924</v>
      </c>
      <c r="H207" s="63">
        <f t="shared" si="276"/>
        <v>17044.713902690888</v>
      </c>
      <c r="I207" s="63">
        <f t="shared" si="277"/>
        <v>30772.330305068415</v>
      </c>
      <c r="J207" s="59">
        <f t="shared" si="278"/>
        <v>1130.8397656152133</v>
      </c>
      <c r="K207" s="59">
        <f t="shared" si="279"/>
        <v>191.08648289927137</v>
      </c>
      <c r="L207" s="59">
        <f t="shared" si="280"/>
        <v>989.88114030432155</v>
      </c>
      <c r="M207" s="60"/>
      <c r="N207" s="65">
        <f t="shared" si="281"/>
        <v>10</v>
      </c>
      <c r="O207" s="65">
        <f t="shared" si="282"/>
        <v>-3.1415926535897881E-3</v>
      </c>
      <c r="P207" s="65">
        <f t="shared" si="283"/>
        <v>-3.3161255787896825E-3</v>
      </c>
      <c r="Q207" s="59">
        <f t="shared" si="284"/>
        <v>3.9767611624641486E-3</v>
      </c>
      <c r="R207" s="59">
        <f t="shared" si="285"/>
        <v>1.0000013178878628</v>
      </c>
      <c r="S207" s="59">
        <f t="shared" si="286"/>
        <v>6.7777483360191049</v>
      </c>
      <c r="T207" s="59">
        <f t="shared" si="287"/>
        <v>-7.1259724018613522</v>
      </c>
      <c r="U207" s="59">
        <f t="shared" si="288"/>
        <v>-1.8117706899583692</v>
      </c>
      <c r="W207" s="72">
        <f t="shared" ref="W207" si="355">B207-0.001</f>
        <v>47.239000000000004</v>
      </c>
      <c r="X207" s="72">
        <f t="shared" ref="X207" si="356">C207-0.001</f>
        <v>194.16899999999998</v>
      </c>
    </row>
    <row r="208" spans="1:24" x14ac:dyDescent="0.4">
      <c r="A208" s="142">
        <v>2040</v>
      </c>
      <c r="B208" s="142">
        <v>47.19</v>
      </c>
      <c r="C208" s="142">
        <v>194.27</v>
      </c>
      <c r="D208" s="63">
        <f t="shared" si="272"/>
        <v>1602.9828129813263</v>
      </c>
      <c r="E208" s="63">
        <f t="shared" si="273"/>
        <v>-1497.4428129813264</v>
      </c>
      <c r="F208" s="63">
        <f t="shared" si="274"/>
        <v>-1116.8503013472164</v>
      </c>
      <c r="G208" s="63">
        <f t="shared" si="275"/>
        <v>-219.25250519774403</v>
      </c>
      <c r="H208" s="63">
        <f t="shared" si="276"/>
        <v>17037.599698652772</v>
      </c>
      <c r="I208" s="63">
        <f t="shared" si="277"/>
        <v>30770.527494802263</v>
      </c>
      <c r="J208" s="59">
        <f t="shared" si="278"/>
        <v>1138.1679386869298</v>
      </c>
      <c r="K208" s="59">
        <f t="shared" si="279"/>
        <v>191.10667808029595</v>
      </c>
      <c r="L208" s="59">
        <f t="shared" si="280"/>
        <v>996.48976087663459</v>
      </c>
      <c r="M208" s="60"/>
      <c r="N208" s="65">
        <f t="shared" si="281"/>
        <v>10</v>
      </c>
      <c r="O208" s="65">
        <f t="shared" si="282"/>
        <v>-8.7266462599723917E-4</v>
      </c>
      <c r="P208" s="65">
        <f t="shared" si="283"/>
        <v>1.7453292519947264E-3</v>
      </c>
      <c r="Q208" s="59">
        <f t="shared" si="284"/>
        <v>1.5499274069097346E-3</v>
      </c>
      <c r="R208" s="59">
        <f t="shared" si="285"/>
        <v>1.0000002001896287</v>
      </c>
      <c r="S208" s="59">
        <f t="shared" si="286"/>
        <v>6.792492622691892</v>
      </c>
      <c r="T208" s="59">
        <f t="shared" si="287"/>
        <v>-7.1142040381182579</v>
      </c>
      <c r="U208" s="59">
        <f t="shared" si="288"/>
        <v>-1.802810266151613</v>
      </c>
      <c r="W208" s="72">
        <f t="shared" ref="W208" si="357">B208+0.001</f>
        <v>47.190999999999995</v>
      </c>
      <c r="X208" s="72">
        <f t="shared" ref="X208" si="358">C208+0.001</f>
        <v>194.27100000000002</v>
      </c>
    </row>
    <row r="209" spans="1:24" x14ac:dyDescent="0.4">
      <c r="A209" s="142">
        <v>2050</v>
      </c>
      <c r="B209" s="142">
        <v>46.64</v>
      </c>
      <c r="C209" s="142">
        <v>194.47</v>
      </c>
      <c r="D209" s="63">
        <f t="shared" si="272"/>
        <v>1609.8136163966087</v>
      </c>
      <c r="E209" s="63">
        <f t="shared" si="273"/>
        <v>-1504.2736163966088</v>
      </c>
      <c r="F209" s="63">
        <f t="shared" si="274"/>
        <v>-1123.9251927014802</v>
      </c>
      <c r="G209" s="63">
        <f t="shared" si="275"/>
        <v>-221.0650213992794</v>
      </c>
      <c r="H209" s="63">
        <f t="shared" si="276"/>
        <v>17030.524807298509</v>
      </c>
      <c r="I209" s="63">
        <f t="shared" si="277"/>
        <v>30768.714978600729</v>
      </c>
      <c r="J209" s="59">
        <f t="shared" si="278"/>
        <v>1145.459550780962</v>
      </c>
      <c r="K209" s="59">
        <f t="shared" si="279"/>
        <v>191.12747070543074</v>
      </c>
      <c r="L209" s="59">
        <f t="shared" si="280"/>
        <v>1003.0745050409419</v>
      </c>
      <c r="M209" s="60"/>
      <c r="N209" s="65">
        <f t="shared" si="281"/>
        <v>10</v>
      </c>
      <c r="O209" s="65">
        <f t="shared" si="282"/>
        <v>-9.5993108859687634E-3</v>
      </c>
      <c r="P209" s="65">
        <f t="shared" si="283"/>
        <v>3.4906585039884606E-3</v>
      </c>
      <c r="Q209" s="59">
        <f t="shared" si="284"/>
        <v>9.9320632543768994E-3</v>
      </c>
      <c r="R209" s="59">
        <f t="shared" si="285"/>
        <v>1.0000082205711334</v>
      </c>
      <c r="S209" s="59">
        <f t="shared" si="286"/>
        <v>6.8308034152823378</v>
      </c>
      <c r="T209" s="59">
        <f t="shared" si="287"/>
        <v>-7.0748913542638867</v>
      </c>
      <c r="U209" s="59">
        <f t="shared" si="288"/>
        <v>-1.81251620153538</v>
      </c>
      <c r="W209" s="72">
        <f t="shared" ref="W209" si="359">B209-0.001</f>
        <v>46.639000000000003</v>
      </c>
      <c r="X209" s="72">
        <f t="shared" ref="X209" si="360">C209-0.001</f>
        <v>194.46899999999999</v>
      </c>
    </row>
    <row r="210" spans="1:24" x14ac:dyDescent="0.4">
      <c r="A210" s="142">
        <v>2060</v>
      </c>
      <c r="B210" s="142">
        <v>46.23</v>
      </c>
      <c r="C210" s="142">
        <v>194.72</v>
      </c>
      <c r="D210" s="63">
        <f t="shared" si="272"/>
        <v>1616.705377869918</v>
      </c>
      <c r="E210" s="63">
        <f t="shared" si="273"/>
        <v>-1511.1653778699181</v>
      </c>
      <c r="F210" s="63">
        <f t="shared" si="274"/>
        <v>-1130.9372926348374</v>
      </c>
      <c r="G210" s="63">
        <f t="shared" si="275"/>
        <v>-222.89082760598177</v>
      </c>
      <c r="H210" s="63">
        <f t="shared" si="276"/>
        <v>17023.512707365153</v>
      </c>
      <c r="I210" s="63">
        <f t="shared" si="277"/>
        <v>30766.889172394025</v>
      </c>
      <c r="J210" s="59">
        <f t="shared" si="278"/>
        <v>1152.6922750253405</v>
      </c>
      <c r="K210" s="59">
        <f t="shared" si="279"/>
        <v>191.14925186203413</v>
      </c>
      <c r="L210" s="59">
        <f t="shared" si="280"/>
        <v>1009.6196908368421</v>
      </c>
      <c r="M210" s="60"/>
      <c r="N210" s="65">
        <f t="shared" si="281"/>
        <v>10</v>
      </c>
      <c r="O210" s="65">
        <f t="shared" si="282"/>
        <v>-7.1558499331768159E-3</v>
      </c>
      <c r="P210" s="65">
        <f t="shared" si="283"/>
        <v>4.3633231299858239E-3</v>
      </c>
      <c r="Q210" s="59">
        <f t="shared" si="284"/>
        <v>7.8231673766473442E-3</v>
      </c>
      <c r="R210" s="59">
        <f t="shared" si="285"/>
        <v>1.0000051001935311</v>
      </c>
      <c r="S210" s="59">
        <f t="shared" si="286"/>
        <v>6.8917614733092734</v>
      </c>
      <c r="T210" s="59">
        <f t="shared" si="287"/>
        <v>-7.0120999333570486</v>
      </c>
      <c r="U210" s="59">
        <f t="shared" si="288"/>
        <v>-1.8258062067023548</v>
      </c>
      <c r="W210" s="72">
        <f t="shared" ref="W210" si="361">B210+0.001</f>
        <v>46.230999999999995</v>
      </c>
      <c r="X210" s="72">
        <f t="shared" ref="X210" si="362">C210+0.001</f>
        <v>194.721</v>
      </c>
    </row>
    <row r="211" spans="1:24" x14ac:dyDescent="0.4">
      <c r="A211" s="142">
        <v>2070</v>
      </c>
      <c r="B211" s="142">
        <v>45.84</v>
      </c>
      <c r="C211" s="142">
        <v>195.09</v>
      </c>
      <c r="D211" s="63">
        <f t="shared" si="272"/>
        <v>1623.6475651781818</v>
      </c>
      <c r="E211" s="63">
        <f t="shared" si="273"/>
        <v>-1518.1075651781819</v>
      </c>
      <c r="F211" s="63">
        <f t="shared" si="274"/>
        <v>-1137.8927407681695</v>
      </c>
      <c r="G211" s="63">
        <f t="shared" si="275"/>
        <v>-224.74210027850873</v>
      </c>
      <c r="H211" s="63">
        <f t="shared" si="276"/>
        <v>17016.55725923182</v>
      </c>
      <c r="I211" s="63">
        <f t="shared" si="277"/>
        <v>30765.037899721498</v>
      </c>
      <c r="J211" s="59">
        <f t="shared" si="278"/>
        <v>1159.8745195625654</v>
      </c>
      <c r="K211" s="59">
        <f t="shared" si="279"/>
        <v>191.17253771137032</v>
      </c>
      <c r="L211" s="59">
        <f t="shared" si="280"/>
        <v>1016.1378483648352</v>
      </c>
      <c r="M211" s="60"/>
      <c r="N211" s="65">
        <f t="shared" si="281"/>
        <v>10</v>
      </c>
      <c r="O211" s="65">
        <f t="shared" si="282"/>
        <v>-6.8067840827777714E-3</v>
      </c>
      <c r="P211" s="65">
        <f t="shared" si="283"/>
        <v>6.4577182323790989E-3</v>
      </c>
      <c r="Q211" s="59">
        <f t="shared" si="284"/>
        <v>8.2423400459625817E-3</v>
      </c>
      <c r="R211" s="59">
        <f t="shared" si="285"/>
        <v>1.0000056613859141</v>
      </c>
      <c r="S211" s="59">
        <f t="shared" si="286"/>
        <v>6.9421873082637315</v>
      </c>
      <c r="T211" s="59">
        <f t="shared" si="287"/>
        <v>-6.9554481333321432</v>
      </c>
      <c r="U211" s="59">
        <f t="shared" si="288"/>
        <v>-1.8512726725269639</v>
      </c>
      <c r="W211" s="72">
        <f t="shared" ref="W211" si="363">B211-0.001</f>
        <v>45.839000000000006</v>
      </c>
      <c r="X211" s="72">
        <f t="shared" ref="X211" si="364">C211-0.001</f>
        <v>195.089</v>
      </c>
    </row>
    <row r="212" spans="1:24" x14ac:dyDescent="0.4">
      <c r="A212" s="142">
        <v>2080</v>
      </c>
      <c r="B212" s="142">
        <v>46.02</v>
      </c>
      <c r="C212" s="142">
        <v>195.14</v>
      </c>
      <c r="D212" s="63">
        <f t="shared" si="272"/>
        <v>1630.6029294574159</v>
      </c>
      <c r="E212" s="63">
        <f t="shared" si="273"/>
        <v>-1525.062929457416</v>
      </c>
      <c r="F212" s="63">
        <f t="shared" si="274"/>
        <v>-1144.8290758817323</v>
      </c>
      <c r="G212" s="63">
        <f t="shared" si="275"/>
        <v>-226.61562033785054</v>
      </c>
      <c r="H212" s="63">
        <f t="shared" si="276"/>
        <v>17009.620924118259</v>
      </c>
      <c r="I212" s="63">
        <f t="shared" si="277"/>
        <v>30763.164379662157</v>
      </c>
      <c r="J212" s="59">
        <f t="shared" si="278"/>
        <v>1167.0425238033658</v>
      </c>
      <c r="K212" s="59">
        <f t="shared" si="279"/>
        <v>191.19679058321228</v>
      </c>
      <c r="L212" s="59">
        <f t="shared" si="280"/>
        <v>1022.6556648148348</v>
      </c>
      <c r="M212" s="60"/>
      <c r="N212" s="65">
        <f t="shared" si="281"/>
        <v>10</v>
      </c>
      <c r="O212" s="65">
        <f t="shared" si="282"/>
        <v>3.1415926535897881E-3</v>
      </c>
      <c r="P212" s="65">
        <f t="shared" si="283"/>
        <v>8.7266462599686718E-4</v>
      </c>
      <c r="Q212" s="59">
        <f t="shared" si="284"/>
        <v>3.2035501871614525E-3</v>
      </c>
      <c r="R212" s="59">
        <f t="shared" si="285"/>
        <v>1.0000008552286945</v>
      </c>
      <c r="S212" s="59">
        <f t="shared" si="286"/>
        <v>6.9553642792342192</v>
      </c>
      <c r="T212" s="59">
        <f t="shared" si="287"/>
        <v>-6.9363351135627918</v>
      </c>
      <c r="U212" s="59">
        <f t="shared" si="288"/>
        <v>-1.8735200593418007</v>
      </c>
      <c r="W212" s="72">
        <f t="shared" ref="W212" si="365">B212+0.001</f>
        <v>46.021000000000001</v>
      </c>
      <c r="X212" s="72">
        <f t="shared" ref="X212" si="366">C212+0.001</f>
        <v>195.14099999999999</v>
      </c>
    </row>
    <row r="213" spans="1:24" x14ac:dyDescent="0.4">
      <c r="A213" s="142">
        <v>2090</v>
      </c>
      <c r="B213" s="142">
        <v>45.59</v>
      </c>
      <c r="C213" s="142">
        <v>195.37</v>
      </c>
      <c r="D213" s="63">
        <f t="shared" si="272"/>
        <v>1637.5739432891132</v>
      </c>
      <c r="E213" s="63">
        <f t="shared" si="273"/>
        <v>-1532.0339432891133</v>
      </c>
      <c r="F213" s="63">
        <f t="shared" si="274"/>
        <v>-1151.7461493140081</v>
      </c>
      <c r="G213" s="63">
        <f t="shared" si="275"/>
        <v>-228.50202509276235</v>
      </c>
      <c r="H213" s="63">
        <f t="shared" si="276"/>
        <v>17002.703850685983</v>
      </c>
      <c r="I213" s="63">
        <f t="shared" si="277"/>
        <v>30761.277974907247</v>
      </c>
      <c r="J213" s="59">
        <f t="shared" si="278"/>
        <v>1174.1943484496674</v>
      </c>
      <c r="K213" s="59">
        <f t="shared" si="279"/>
        <v>191.22154693991496</v>
      </c>
      <c r="L213" s="59">
        <f t="shared" si="280"/>
        <v>1029.1670080835872</v>
      </c>
      <c r="M213" s="60"/>
      <c r="N213" s="65">
        <f t="shared" si="281"/>
        <v>10</v>
      </c>
      <c r="O213" s="65">
        <f t="shared" si="282"/>
        <v>-7.5049157835756124E-3</v>
      </c>
      <c r="P213" s="65">
        <f t="shared" si="283"/>
        <v>4.0142572795872754E-3</v>
      </c>
      <c r="Q213" s="59">
        <f t="shared" si="284"/>
        <v>8.0378548816464335E-3</v>
      </c>
      <c r="R213" s="59">
        <f t="shared" si="285"/>
        <v>1.000005383960709</v>
      </c>
      <c r="S213" s="59">
        <f t="shared" si="286"/>
        <v>6.9710138316973014</v>
      </c>
      <c r="T213" s="59">
        <f t="shared" si="287"/>
        <v>-6.917073432275969</v>
      </c>
      <c r="U213" s="59">
        <f t="shared" si="288"/>
        <v>-1.8864047549117944</v>
      </c>
      <c r="W213" s="72">
        <f t="shared" ref="W213" si="367">B213-0.001</f>
        <v>45.589000000000006</v>
      </c>
      <c r="X213" s="72">
        <f t="shared" ref="X213" si="368">C213-0.001</f>
        <v>195.369</v>
      </c>
    </row>
    <row r="214" spans="1:24" x14ac:dyDescent="0.4">
      <c r="A214" s="142">
        <v>2100</v>
      </c>
      <c r="B214" s="142">
        <v>45.5</v>
      </c>
      <c r="C214" s="142">
        <v>195.13</v>
      </c>
      <c r="D214" s="63">
        <f t="shared" si="272"/>
        <v>1644.5774364124827</v>
      </c>
      <c r="E214" s="63">
        <f t="shared" si="273"/>
        <v>-1539.0374364124827</v>
      </c>
      <c r="F214" s="63">
        <f t="shared" si="274"/>
        <v>-1158.6327944850448</v>
      </c>
      <c r="G214" s="63">
        <f t="shared" si="275"/>
        <v>-230.37955200301298</v>
      </c>
      <c r="H214" s="63">
        <f t="shared" si="276"/>
        <v>16995.817205514944</v>
      </c>
      <c r="I214" s="63">
        <f t="shared" si="277"/>
        <v>30759.400447996995</v>
      </c>
      <c r="J214" s="59">
        <f t="shared" si="278"/>
        <v>1181.3148142799755</v>
      </c>
      <c r="K214" s="59">
        <f t="shared" si="279"/>
        <v>191.24586903899583</v>
      </c>
      <c r="L214" s="59">
        <f t="shared" si="280"/>
        <v>1035.6493353833541</v>
      </c>
      <c r="M214" s="60"/>
      <c r="N214" s="65">
        <f t="shared" si="281"/>
        <v>10</v>
      </c>
      <c r="O214" s="65">
        <f t="shared" si="282"/>
        <v>-1.5707963267949561E-3</v>
      </c>
      <c r="P214" s="65">
        <f t="shared" si="283"/>
        <v>-4.1887902047865492E-3</v>
      </c>
      <c r="Q214" s="59">
        <f t="shared" si="284"/>
        <v>3.3774631231155983E-3</v>
      </c>
      <c r="R214" s="59">
        <f t="shared" si="285"/>
        <v>1.0000009506058467</v>
      </c>
      <c r="S214" s="59">
        <f t="shared" si="286"/>
        <v>7.0034931233694442</v>
      </c>
      <c r="T214" s="59">
        <f t="shared" si="287"/>
        <v>-6.8866451710365899</v>
      </c>
      <c r="U214" s="59">
        <f t="shared" si="288"/>
        <v>-1.8775269102506178</v>
      </c>
      <c r="W214" s="72">
        <f t="shared" ref="W214" si="369">B214+0.001</f>
        <v>45.500999999999998</v>
      </c>
      <c r="X214" s="72">
        <f t="shared" ref="X214" si="370">C214+0.001</f>
        <v>195.131</v>
      </c>
    </row>
    <row r="215" spans="1:24" x14ac:dyDescent="0.4">
      <c r="A215" s="142">
        <v>2110</v>
      </c>
      <c r="B215" s="142">
        <v>45.28</v>
      </c>
      <c r="C215" s="142">
        <v>195.34</v>
      </c>
      <c r="D215" s="63">
        <f t="shared" si="272"/>
        <v>1651.6002092255846</v>
      </c>
      <c r="E215" s="63">
        <f t="shared" si="273"/>
        <v>-1546.0602092255847</v>
      </c>
      <c r="F215" s="63">
        <f t="shared" si="274"/>
        <v>-1165.5016337064785</v>
      </c>
      <c r="G215" s="63">
        <f t="shared" si="275"/>
        <v>-232.25025512438162</v>
      </c>
      <c r="H215" s="63">
        <f t="shared" si="276"/>
        <v>16988.948366293509</v>
      </c>
      <c r="I215" s="63">
        <f t="shared" si="277"/>
        <v>30757.529744875628</v>
      </c>
      <c r="J215" s="59">
        <f t="shared" si="278"/>
        <v>1188.4166942524034</v>
      </c>
      <c r="K215" s="59">
        <f t="shared" si="279"/>
        <v>191.26974480931426</v>
      </c>
      <c r="L215" s="59">
        <f t="shared" si="280"/>
        <v>1042.1136362874286</v>
      </c>
      <c r="M215" s="60"/>
      <c r="N215" s="65">
        <f t="shared" si="281"/>
        <v>10</v>
      </c>
      <c r="O215" s="65">
        <f t="shared" si="282"/>
        <v>-3.8397243543875051E-3</v>
      </c>
      <c r="P215" s="65">
        <f t="shared" si="283"/>
        <v>3.6651914291882309E-3</v>
      </c>
      <c r="Q215" s="59">
        <f t="shared" si="284"/>
        <v>4.642380602899232E-3</v>
      </c>
      <c r="R215" s="59">
        <f t="shared" si="285"/>
        <v>1.0000017959786758</v>
      </c>
      <c r="S215" s="59">
        <f t="shared" si="286"/>
        <v>7.0227728131019207</v>
      </c>
      <c r="T215" s="59">
        <f t="shared" si="287"/>
        <v>-6.8688392214337544</v>
      </c>
      <c r="U215" s="59">
        <f t="shared" si="288"/>
        <v>-1.8707031213686363</v>
      </c>
      <c r="W215" s="72">
        <f t="shared" ref="W215" si="371">B215-0.001</f>
        <v>45.279000000000003</v>
      </c>
      <c r="X215" s="72">
        <f t="shared" ref="X215" si="372">C215-0.001</f>
        <v>195.339</v>
      </c>
    </row>
    <row r="216" spans="1:24" x14ac:dyDescent="0.4">
      <c r="A216" s="142">
        <v>2120</v>
      </c>
      <c r="B216" s="142">
        <v>44.96</v>
      </c>
      <c r="C216" s="142">
        <v>196.43</v>
      </c>
      <c r="D216" s="63">
        <f t="shared" si="272"/>
        <v>1658.6565496110491</v>
      </c>
      <c r="E216" s="63">
        <f t="shared" si="273"/>
        <v>-1553.1165496110491</v>
      </c>
      <c r="F216" s="63">
        <f t="shared" si="274"/>
        <v>-1172.3167451183815</v>
      </c>
      <c r="G216" s="63">
        <f t="shared" si="275"/>
        <v>-234.18946697944941</v>
      </c>
      <c r="H216" s="63">
        <f t="shared" si="276"/>
        <v>16982.133254881606</v>
      </c>
      <c r="I216" s="63">
        <f t="shared" si="277"/>
        <v>30755.590533020561</v>
      </c>
      <c r="J216" s="59">
        <f t="shared" si="278"/>
        <v>1195.4795093723167</v>
      </c>
      <c r="K216" s="59">
        <f t="shared" si="279"/>
        <v>191.2970610264951</v>
      </c>
      <c r="L216" s="59">
        <f t="shared" si="280"/>
        <v>1048.5808158667485</v>
      </c>
      <c r="M216" s="60"/>
      <c r="N216" s="65">
        <f t="shared" si="281"/>
        <v>10</v>
      </c>
      <c r="O216" s="65">
        <f t="shared" si="282"/>
        <v>-5.5850536063818592E-3</v>
      </c>
      <c r="P216" s="65">
        <f t="shared" si="283"/>
        <v>1.902408884673825E-2</v>
      </c>
      <c r="Q216" s="59">
        <f t="shared" si="284"/>
        <v>1.4591236699181609E-2</v>
      </c>
      <c r="R216" s="59">
        <f t="shared" si="285"/>
        <v>1.000017742393444</v>
      </c>
      <c r="S216" s="59">
        <f t="shared" si="286"/>
        <v>7.0563403854643276</v>
      </c>
      <c r="T216" s="59">
        <f t="shared" si="287"/>
        <v>-6.8151114119030138</v>
      </c>
      <c r="U216" s="59">
        <f t="shared" si="288"/>
        <v>-1.9392118550677928</v>
      </c>
      <c r="W216" s="72">
        <f t="shared" ref="W216" si="373">B216+0.001</f>
        <v>44.960999999999999</v>
      </c>
      <c r="X216" s="72">
        <f t="shared" ref="X216" si="374">C216+0.001</f>
        <v>196.43100000000001</v>
      </c>
    </row>
    <row r="217" spans="1:24" x14ac:dyDescent="0.4">
      <c r="A217" s="142">
        <v>2130</v>
      </c>
      <c r="B217" s="142">
        <v>45</v>
      </c>
      <c r="C217" s="142">
        <v>196.75</v>
      </c>
      <c r="D217" s="63">
        <f t="shared" si="272"/>
        <v>1665.7300943037853</v>
      </c>
      <c r="E217" s="63">
        <f t="shared" si="273"/>
        <v>-1560.1900943037854</v>
      </c>
      <c r="F217" s="63">
        <f t="shared" si="274"/>
        <v>-1179.0910758478497</v>
      </c>
      <c r="G217" s="63">
        <f t="shared" si="275"/>
        <v>-236.20770252243727</v>
      </c>
      <c r="H217" s="63">
        <f t="shared" si="276"/>
        <v>16975.358924152137</v>
      </c>
      <c r="I217" s="63">
        <f t="shared" si="277"/>
        <v>30753.572297477574</v>
      </c>
      <c r="J217" s="59">
        <f t="shared" si="278"/>
        <v>1202.5181262147228</v>
      </c>
      <c r="K217" s="59">
        <f t="shared" si="279"/>
        <v>191.32812980518887</v>
      </c>
      <c r="L217" s="59">
        <f t="shared" si="280"/>
        <v>1055.0675510783697</v>
      </c>
      <c r="M217" s="60"/>
      <c r="N217" s="65">
        <f t="shared" si="281"/>
        <v>10</v>
      </c>
      <c r="O217" s="65">
        <f t="shared" si="282"/>
        <v>6.981317007977169E-4</v>
      </c>
      <c r="P217" s="65">
        <f t="shared" si="283"/>
        <v>5.5850536063817352E-3</v>
      </c>
      <c r="Q217" s="59">
        <f t="shared" si="284"/>
        <v>4.009100723418868E-3</v>
      </c>
      <c r="R217" s="59">
        <f t="shared" si="285"/>
        <v>1.0000013394095371</v>
      </c>
      <c r="S217" s="59">
        <f t="shared" si="286"/>
        <v>7.0735446927363466</v>
      </c>
      <c r="T217" s="59">
        <f t="shared" si="287"/>
        <v>-6.7743307294680575</v>
      </c>
      <c r="U217" s="59">
        <f t="shared" si="288"/>
        <v>-2.0182355429878784</v>
      </c>
      <c r="W217" s="72">
        <f t="shared" ref="W217" si="375">B217-0.001</f>
        <v>44.999000000000002</v>
      </c>
      <c r="X217" s="72">
        <f t="shared" ref="X217" si="376">C217-0.001</f>
        <v>196.749</v>
      </c>
    </row>
    <row r="218" spans="1:24" x14ac:dyDescent="0.4">
      <c r="A218" s="142">
        <v>2140</v>
      </c>
      <c r="B218" s="142">
        <v>45.03</v>
      </c>
      <c r="C218" s="142">
        <v>198.03</v>
      </c>
      <c r="D218" s="63">
        <f t="shared" si="272"/>
        <v>1672.7994576748304</v>
      </c>
      <c r="E218" s="63">
        <f t="shared" si="273"/>
        <v>-1567.2594576748304</v>
      </c>
      <c r="F218" s="63">
        <f t="shared" si="274"/>
        <v>-1185.8404223233622</v>
      </c>
      <c r="G218" s="63">
        <f t="shared" si="275"/>
        <v>-238.3215475610692</v>
      </c>
      <c r="H218" s="63">
        <f t="shared" si="276"/>
        <v>16968.609577676623</v>
      </c>
      <c r="I218" s="63">
        <f t="shared" si="277"/>
        <v>30751.458452438943</v>
      </c>
      <c r="J218" s="59">
        <f t="shared" si="278"/>
        <v>1209.5514322458359</v>
      </c>
      <c r="K218" s="59">
        <f t="shared" si="279"/>
        <v>191.3635103373868</v>
      </c>
      <c r="L218" s="59">
        <f t="shared" si="280"/>
        <v>1061.5966038402503</v>
      </c>
      <c r="M218" s="60"/>
      <c r="N218" s="65">
        <f t="shared" si="281"/>
        <v>10</v>
      </c>
      <c r="O218" s="65">
        <f t="shared" si="282"/>
        <v>5.2359877559831865E-4</v>
      </c>
      <c r="P218" s="65">
        <f t="shared" si="283"/>
        <v>2.2340214425527437E-2</v>
      </c>
      <c r="Q218" s="59">
        <f t="shared" si="284"/>
        <v>1.580956020831259E-2</v>
      </c>
      <c r="R218" s="59">
        <f t="shared" si="285"/>
        <v>1.0000208290367707</v>
      </c>
      <c r="S218" s="59">
        <f t="shared" si="286"/>
        <v>7.0693633710451227</v>
      </c>
      <c r="T218" s="59">
        <f t="shared" si="287"/>
        <v>-6.7493464755125183</v>
      </c>
      <c r="U218" s="59">
        <f t="shared" si="288"/>
        <v>-2.1138450386319194</v>
      </c>
      <c r="W218" s="72">
        <f t="shared" ref="W218" si="377">B218+0.001</f>
        <v>45.030999999999999</v>
      </c>
      <c r="X218" s="72">
        <f t="shared" ref="X218" si="378">C218+0.001</f>
        <v>198.03100000000001</v>
      </c>
    </row>
    <row r="219" spans="1:24" x14ac:dyDescent="0.4">
      <c r="A219" s="142">
        <v>2150</v>
      </c>
      <c r="B219" s="142">
        <v>45.16</v>
      </c>
      <c r="C219" s="142">
        <v>198.88</v>
      </c>
      <c r="D219" s="63">
        <f t="shared" si="272"/>
        <v>1679.8588549342121</v>
      </c>
      <c r="E219" s="63">
        <f t="shared" si="273"/>
        <v>-1574.3188549342121</v>
      </c>
      <c r="F219" s="63">
        <f t="shared" si="274"/>
        <v>-1192.5588121489384</v>
      </c>
      <c r="G219" s="63">
        <f t="shared" si="275"/>
        <v>-240.5636861680492</v>
      </c>
      <c r="H219" s="63">
        <f t="shared" si="276"/>
        <v>16961.891187851048</v>
      </c>
      <c r="I219" s="63">
        <f t="shared" si="277"/>
        <v>30749.216313831963</v>
      </c>
      <c r="J219" s="59">
        <f t="shared" si="278"/>
        <v>1216.5802100711842</v>
      </c>
      <c r="K219" s="59">
        <f t="shared" si="279"/>
        <v>191.40469281808512</v>
      </c>
      <c r="L219" s="59">
        <f t="shared" si="280"/>
        <v>1068.1844079486066</v>
      </c>
      <c r="M219" s="60"/>
      <c r="N219" s="65">
        <f t="shared" si="281"/>
        <v>10</v>
      </c>
      <c r="O219" s="65">
        <f t="shared" si="282"/>
        <v>2.2689280275925493E-3</v>
      </c>
      <c r="P219" s="65">
        <f t="shared" si="283"/>
        <v>1.4835298641951702E-2</v>
      </c>
      <c r="Q219" s="59">
        <f t="shared" si="284"/>
        <v>1.0749641646687458E-2</v>
      </c>
      <c r="R219" s="59">
        <f t="shared" si="285"/>
        <v>1.00000962967757</v>
      </c>
      <c r="S219" s="59">
        <f t="shared" si="286"/>
        <v>7.0593972593816465</v>
      </c>
      <c r="T219" s="59">
        <f t="shared" si="287"/>
        <v>-6.7183898255760965</v>
      </c>
      <c r="U219" s="59">
        <f t="shared" si="288"/>
        <v>-2.242138606979994</v>
      </c>
      <c r="W219" s="72">
        <f t="shared" ref="W219" si="379">B219-0.001</f>
        <v>45.158999999999999</v>
      </c>
      <c r="X219" s="72">
        <f t="shared" ref="X219" si="380">C219-0.001</f>
        <v>198.87899999999999</v>
      </c>
    </row>
    <row r="220" spans="1:24" x14ac:dyDescent="0.4">
      <c r="A220" s="142">
        <v>2160</v>
      </c>
      <c r="B220" s="142">
        <v>45.01</v>
      </c>
      <c r="C220" s="142">
        <v>198.86</v>
      </c>
      <c r="D220" s="63">
        <f t="shared" si="272"/>
        <v>1686.9194228480414</v>
      </c>
      <c r="E220" s="63">
        <f t="shared" si="273"/>
        <v>-1581.3794228480415</v>
      </c>
      <c r="F220" s="63">
        <f t="shared" si="274"/>
        <v>-1199.2597607085488</v>
      </c>
      <c r="G220" s="63">
        <f t="shared" si="275"/>
        <v>-242.85401616844334</v>
      </c>
      <c r="H220" s="63">
        <f t="shared" si="276"/>
        <v>16955.190239291438</v>
      </c>
      <c r="I220" s="63">
        <f t="shared" si="277"/>
        <v>30746.92598383157</v>
      </c>
      <c r="J220" s="59">
        <f t="shared" si="278"/>
        <v>1223.6020786284519</v>
      </c>
      <c r="K220" s="59">
        <f t="shared" si="279"/>
        <v>191.44777592142015</v>
      </c>
      <c r="L220" s="59">
        <f t="shared" si="280"/>
        <v>1074.7898281026689</v>
      </c>
      <c r="M220" s="60"/>
      <c r="N220" s="65">
        <f t="shared" si="281"/>
        <v>10</v>
      </c>
      <c r="O220" s="65">
        <f t="shared" si="282"/>
        <v>-2.6179938779914693E-3</v>
      </c>
      <c r="P220" s="65">
        <f t="shared" si="283"/>
        <v>-3.4906585039854842E-4</v>
      </c>
      <c r="Q220" s="59">
        <f t="shared" si="284"/>
        <v>2.6296380079866566E-3</v>
      </c>
      <c r="R220" s="59">
        <f t="shared" si="285"/>
        <v>1.0000005762500694</v>
      </c>
      <c r="S220" s="59">
        <f t="shared" si="286"/>
        <v>7.0605679138293338</v>
      </c>
      <c r="T220" s="59">
        <f t="shared" si="287"/>
        <v>-6.7009485596103824</v>
      </c>
      <c r="U220" s="59">
        <f t="shared" si="288"/>
        <v>-2.2903300003941336</v>
      </c>
      <c r="W220" s="72">
        <f t="shared" ref="W220" si="381">B220+0.001</f>
        <v>45.010999999999996</v>
      </c>
      <c r="X220" s="72">
        <f t="shared" ref="X220" si="382">C220+0.001</f>
        <v>198.86100000000002</v>
      </c>
    </row>
    <row r="221" spans="1:24" x14ac:dyDescent="0.4">
      <c r="A221" s="142">
        <v>2170</v>
      </c>
      <c r="B221" s="142">
        <v>45.18</v>
      </c>
      <c r="C221" s="142">
        <v>198.88</v>
      </c>
      <c r="D221" s="63">
        <f t="shared" si="272"/>
        <v>1693.9787541175931</v>
      </c>
      <c r="E221" s="63">
        <f t="shared" si="273"/>
        <v>-1588.4387541175931</v>
      </c>
      <c r="F221" s="63">
        <f t="shared" si="274"/>
        <v>-1205.9618746235237</v>
      </c>
      <c r="G221" s="63">
        <f t="shared" si="275"/>
        <v>-245.14474470453086</v>
      </c>
      <c r="H221" s="63">
        <f t="shared" si="276"/>
        <v>16948.488125376462</v>
      </c>
      <c r="I221" s="63">
        <f t="shared" si="277"/>
        <v>30744.635255295481</v>
      </c>
      <c r="J221" s="59">
        <f t="shared" si="278"/>
        <v>1230.6258525245328</v>
      </c>
      <c r="K221" s="59">
        <f t="shared" si="279"/>
        <v>191.49037471673395</v>
      </c>
      <c r="L221" s="59">
        <f t="shared" si="280"/>
        <v>1081.3963971445382</v>
      </c>
      <c r="M221" s="60"/>
      <c r="N221" s="65">
        <f t="shared" si="281"/>
        <v>10</v>
      </c>
      <c r="O221" s="65">
        <f t="shared" si="282"/>
        <v>2.9670597283903899E-3</v>
      </c>
      <c r="P221" s="65">
        <f t="shared" si="283"/>
        <v>3.4906585039854842E-4</v>
      </c>
      <c r="Q221" s="59">
        <f t="shared" si="284"/>
        <v>2.9773425678658594E-3</v>
      </c>
      <c r="R221" s="59">
        <f t="shared" si="285"/>
        <v>1.0000007387147187</v>
      </c>
      <c r="S221" s="59">
        <f t="shared" si="286"/>
        <v>7.0593312695517332</v>
      </c>
      <c r="T221" s="59">
        <f t="shared" si="287"/>
        <v>-6.7021139149748041</v>
      </c>
      <c r="U221" s="59">
        <f t="shared" si="288"/>
        <v>-2.2907285360875185</v>
      </c>
      <c r="W221" s="72">
        <f t="shared" ref="W221" si="383">B221-0.001</f>
        <v>45.179000000000002</v>
      </c>
      <c r="X221" s="72">
        <f t="shared" ref="X221" si="384">C221-0.001</f>
        <v>198.87899999999999</v>
      </c>
    </row>
    <row r="222" spans="1:24" x14ac:dyDescent="0.4">
      <c r="A222" s="142">
        <v>2180</v>
      </c>
      <c r="B222" s="142">
        <v>44.93</v>
      </c>
      <c r="C222" s="142">
        <v>198.58</v>
      </c>
      <c r="D222" s="63">
        <f t="shared" si="272"/>
        <v>1701.0430334159757</v>
      </c>
      <c r="E222" s="63">
        <f t="shared" si="273"/>
        <v>-1595.5030334159758</v>
      </c>
      <c r="F222" s="63">
        <f t="shared" si="274"/>
        <v>-1212.6648663887418</v>
      </c>
      <c r="G222" s="63">
        <f t="shared" si="275"/>
        <v>-247.41753732271374</v>
      </c>
      <c r="H222" s="63">
        <f t="shared" si="276"/>
        <v>16941.785133611244</v>
      </c>
      <c r="I222" s="63">
        <f t="shared" si="277"/>
        <v>30742.362462677298</v>
      </c>
      <c r="J222" s="59">
        <f t="shared" si="278"/>
        <v>1237.6475734022433</v>
      </c>
      <c r="K222" s="59">
        <f t="shared" si="279"/>
        <v>191.53166829617078</v>
      </c>
      <c r="L222" s="59">
        <f t="shared" si="280"/>
        <v>1087.9921096729111</v>
      </c>
      <c r="M222" s="60"/>
      <c r="N222" s="65">
        <f t="shared" si="281"/>
        <v>10</v>
      </c>
      <c r="O222" s="65">
        <f t="shared" si="282"/>
        <v>-4.3633231299858239E-3</v>
      </c>
      <c r="P222" s="65">
        <f t="shared" si="283"/>
        <v>-5.2359877559826906E-3</v>
      </c>
      <c r="Q222" s="59">
        <f t="shared" si="284"/>
        <v>5.7247346750188832E-3</v>
      </c>
      <c r="R222" s="59">
        <f t="shared" si="285"/>
        <v>1.0000027310578754</v>
      </c>
      <c r="S222" s="59">
        <f t="shared" si="286"/>
        <v>7.064279298382667</v>
      </c>
      <c r="T222" s="59">
        <f t="shared" si="287"/>
        <v>-6.7029917652180826</v>
      </c>
      <c r="U222" s="59">
        <f t="shared" si="288"/>
        <v>-2.2727926181828679</v>
      </c>
      <c r="W222" s="72">
        <f t="shared" ref="W222" si="385">B222+0.001</f>
        <v>44.930999999999997</v>
      </c>
      <c r="X222" s="72">
        <f t="shared" ref="X222" si="386">C222+0.001</f>
        <v>198.58100000000002</v>
      </c>
    </row>
    <row r="223" spans="1:24" x14ac:dyDescent="0.4">
      <c r="A223" s="142">
        <v>2190</v>
      </c>
      <c r="B223" s="142">
        <v>44.76</v>
      </c>
      <c r="C223" s="142">
        <v>198.36</v>
      </c>
      <c r="D223" s="63">
        <f t="shared" si="272"/>
        <v>1708.1332061405258</v>
      </c>
      <c r="E223" s="63">
        <f t="shared" si="273"/>
        <v>-1602.5932061405258</v>
      </c>
      <c r="F223" s="63">
        <f t="shared" si="274"/>
        <v>-1219.3535157877284</v>
      </c>
      <c r="G223" s="63">
        <f t="shared" si="275"/>
        <v>-249.6516558273901</v>
      </c>
      <c r="H223" s="63">
        <f t="shared" si="276"/>
        <v>16935.096484212256</v>
      </c>
      <c r="I223" s="63">
        <f t="shared" si="277"/>
        <v>30740.128344172623</v>
      </c>
      <c r="J223" s="59">
        <f t="shared" si="278"/>
        <v>1244.6481212460217</v>
      </c>
      <c r="K223" s="59">
        <f t="shared" si="279"/>
        <v>191.57088426988892</v>
      </c>
      <c r="L223" s="59">
        <f t="shared" si="280"/>
        <v>1094.551976070353</v>
      </c>
      <c r="M223" s="60"/>
      <c r="N223" s="65">
        <f t="shared" si="281"/>
        <v>10</v>
      </c>
      <c r="O223" s="65">
        <f t="shared" si="282"/>
        <v>-2.9670597283903899E-3</v>
      </c>
      <c r="P223" s="65">
        <f t="shared" si="283"/>
        <v>-3.8397243543875051E-3</v>
      </c>
      <c r="Q223" s="59">
        <f t="shared" si="284"/>
        <v>4.0168736606760458E-3</v>
      </c>
      <c r="R223" s="59">
        <f t="shared" si="285"/>
        <v>1.0000013446083369</v>
      </c>
      <c r="S223" s="59">
        <f t="shared" si="286"/>
        <v>7.0901727245500981</v>
      </c>
      <c r="T223" s="59">
        <f t="shared" si="287"/>
        <v>-6.6886493989866249</v>
      </c>
      <c r="U223" s="59">
        <f t="shared" si="288"/>
        <v>-2.2341185046763576</v>
      </c>
      <c r="W223" s="72">
        <f t="shared" ref="W223" si="387">B223-0.001</f>
        <v>44.759</v>
      </c>
      <c r="X223" s="72">
        <f t="shared" ref="X223" si="388">C223-0.001</f>
        <v>198.35900000000001</v>
      </c>
    </row>
    <row r="224" spans="1:24" x14ac:dyDescent="0.4">
      <c r="A224" s="142">
        <v>2200</v>
      </c>
      <c r="B224" s="142">
        <v>44.61</v>
      </c>
      <c r="C224" s="142">
        <v>198.23</v>
      </c>
      <c r="D224" s="63">
        <f t="shared" si="272"/>
        <v>1715.2430415965534</v>
      </c>
      <c r="E224" s="63">
        <f t="shared" si="273"/>
        <v>-1609.7030415965535</v>
      </c>
      <c r="F224" s="63">
        <f t="shared" si="274"/>
        <v>-1226.0301418794072</v>
      </c>
      <c r="G224" s="63">
        <f t="shared" si="275"/>
        <v>-251.85910355953388</v>
      </c>
      <c r="H224" s="63">
        <f t="shared" si="276"/>
        <v>16928.419858120578</v>
      </c>
      <c r="I224" s="63">
        <f t="shared" si="277"/>
        <v>30737.920896440479</v>
      </c>
      <c r="J224" s="59">
        <f t="shared" si="278"/>
        <v>1251.6321012352837</v>
      </c>
      <c r="K224" s="59">
        <f t="shared" si="279"/>
        <v>191.60857638702896</v>
      </c>
      <c r="L224" s="59">
        <f t="shared" si="280"/>
        <v>1101.0854884379196</v>
      </c>
      <c r="M224" s="60"/>
      <c r="N224" s="65">
        <f t="shared" si="281"/>
        <v>10</v>
      </c>
      <c r="O224" s="65">
        <f t="shared" si="282"/>
        <v>-2.6179938779914693E-3</v>
      </c>
      <c r="P224" s="65">
        <f t="shared" si="283"/>
        <v>-2.268928027593045E-3</v>
      </c>
      <c r="Q224" s="59">
        <f t="shared" si="284"/>
        <v>3.065876783260979E-3</v>
      </c>
      <c r="R224" s="59">
        <f t="shared" si="285"/>
        <v>1.0000007833007738</v>
      </c>
      <c r="S224" s="59">
        <f t="shared" si="286"/>
        <v>7.1098354560276995</v>
      </c>
      <c r="T224" s="59">
        <f t="shared" si="287"/>
        <v>-6.676626091678755</v>
      </c>
      <c r="U224" s="59">
        <f t="shared" si="288"/>
        <v>-2.207447732143764</v>
      </c>
      <c r="W224" s="72">
        <f t="shared" ref="W224" si="389">B224+0.001</f>
        <v>44.610999999999997</v>
      </c>
      <c r="X224" s="72">
        <f t="shared" ref="X224" si="390">C224+0.001</f>
        <v>198.23099999999999</v>
      </c>
    </row>
    <row r="225" spans="1:24" x14ac:dyDescent="0.4">
      <c r="A225" s="142">
        <v>2210</v>
      </c>
      <c r="B225" s="142">
        <v>44.18</v>
      </c>
      <c r="C225" s="142">
        <v>198.13</v>
      </c>
      <c r="D225" s="63">
        <f t="shared" si="272"/>
        <v>1722.3883630560397</v>
      </c>
      <c r="E225" s="63">
        <f t="shared" si="273"/>
        <v>-1616.8483630560397</v>
      </c>
      <c r="F225" s="63">
        <f t="shared" si="274"/>
        <v>-1232.676893474842</v>
      </c>
      <c r="G225" s="63">
        <f t="shared" si="275"/>
        <v>-254.04189825471704</v>
      </c>
      <c r="H225" s="63">
        <f t="shared" si="276"/>
        <v>16921.773106525143</v>
      </c>
      <c r="I225" s="63">
        <f t="shared" si="277"/>
        <v>30735.738101745297</v>
      </c>
      <c r="J225" s="59">
        <f t="shared" si="278"/>
        <v>1258.5823810047743</v>
      </c>
      <c r="K225" s="59">
        <f t="shared" si="279"/>
        <v>191.6450255170659</v>
      </c>
      <c r="L225" s="59">
        <f t="shared" si="280"/>
        <v>1107.5802689469479</v>
      </c>
      <c r="M225" s="60"/>
      <c r="N225" s="65">
        <f t="shared" si="281"/>
        <v>10</v>
      </c>
      <c r="O225" s="65">
        <f t="shared" si="282"/>
        <v>-7.5049157835756124E-3</v>
      </c>
      <c r="P225" s="65">
        <f t="shared" si="283"/>
        <v>-1.7453292519942303E-3</v>
      </c>
      <c r="Q225" s="59">
        <f t="shared" si="284"/>
        <v>7.6035949410262482E-3</v>
      </c>
      <c r="R225" s="59">
        <f t="shared" si="285"/>
        <v>1.0000048179158567</v>
      </c>
      <c r="S225" s="59">
        <f t="shared" si="286"/>
        <v>7.1453214594862544</v>
      </c>
      <c r="T225" s="59">
        <f t="shared" si="287"/>
        <v>-6.6467515954347007</v>
      </c>
      <c r="U225" s="59">
        <f t="shared" si="288"/>
        <v>-2.1827946951831492</v>
      </c>
      <c r="W225" s="72">
        <f t="shared" ref="W225" si="391">B225-0.001</f>
        <v>44.179000000000002</v>
      </c>
      <c r="X225" s="72">
        <f t="shared" ref="X225" si="392">C225-0.001</f>
        <v>198.12899999999999</v>
      </c>
    </row>
    <row r="226" spans="1:24" x14ac:dyDescent="0.4">
      <c r="A226" s="142">
        <v>2220</v>
      </c>
      <c r="B226" s="142">
        <v>43.9</v>
      </c>
      <c r="C226" s="142">
        <v>198.27</v>
      </c>
      <c r="D226" s="63">
        <f t="shared" si="272"/>
        <v>1729.5769042517084</v>
      </c>
      <c r="E226" s="63">
        <f t="shared" si="273"/>
        <v>-1624.0369042517084</v>
      </c>
      <c r="F226" s="63">
        <f t="shared" si="274"/>
        <v>-1239.2807197316126</v>
      </c>
      <c r="G226" s="63">
        <f t="shared" si="275"/>
        <v>-256.21310326315069</v>
      </c>
      <c r="H226" s="63">
        <f t="shared" si="276"/>
        <v>16915.169280268372</v>
      </c>
      <c r="I226" s="63">
        <f t="shared" si="277"/>
        <v>30733.566896736862</v>
      </c>
      <c r="J226" s="59">
        <f t="shared" si="278"/>
        <v>1265.4887816896039</v>
      </c>
      <c r="K226" s="59">
        <f t="shared" si="279"/>
        <v>191.680953896647</v>
      </c>
      <c r="L226" s="59">
        <f t="shared" si="280"/>
        <v>1114.0347170317807</v>
      </c>
      <c r="M226" s="60"/>
      <c r="N226" s="65">
        <f t="shared" si="281"/>
        <v>10</v>
      </c>
      <c r="O226" s="65">
        <f t="shared" si="282"/>
        <v>-4.8869219055841422E-3</v>
      </c>
      <c r="P226" s="65">
        <f t="shared" si="283"/>
        <v>2.4434609527923192E-3</v>
      </c>
      <c r="Q226" s="59">
        <f t="shared" si="284"/>
        <v>5.1737040435824166E-3</v>
      </c>
      <c r="R226" s="59">
        <f t="shared" si="285"/>
        <v>1.0000022306070984</v>
      </c>
      <c r="S226" s="59">
        <f t="shared" si="286"/>
        <v>7.1885411956686305</v>
      </c>
      <c r="T226" s="59">
        <f t="shared" si="287"/>
        <v>-6.6038262567706889</v>
      </c>
      <c r="U226" s="59">
        <f t="shared" si="288"/>
        <v>-2.1712050084336427</v>
      </c>
      <c r="W226" s="72">
        <f t="shared" ref="W226" si="393">B226+0.001</f>
        <v>43.900999999999996</v>
      </c>
      <c r="X226" s="72">
        <f t="shared" ref="X226" si="394">C226+0.001</f>
        <v>198.27100000000002</v>
      </c>
    </row>
    <row r="227" spans="1:24" x14ac:dyDescent="0.4">
      <c r="A227" s="142">
        <v>2230</v>
      </c>
      <c r="B227" s="142">
        <v>43.79</v>
      </c>
      <c r="C227" s="142">
        <v>197.96</v>
      </c>
      <c r="D227" s="63">
        <f t="shared" si="272"/>
        <v>1736.7890755621338</v>
      </c>
      <c r="E227" s="63">
        <f t="shared" si="273"/>
        <v>-1631.2490755621338</v>
      </c>
      <c r="F227" s="63">
        <f t="shared" si="274"/>
        <v>-1245.8644487759705</v>
      </c>
      <c r="G227" s="63">
        <f t="shared" si="275"/>
        <v>-258.36692523507998</v>
      </c>
      <c r="H227" s="63">
        <f t="shared" si="276"/>
        <v>16908.585551224016</v>
      </c>
      <c r="I227" s="63">
        <f t="shared" si="277"/>
        <v>30731.413074764932</v>
      </c>
      <c r="J227" s="59">
        <f t="shared" si="278"/>
        <v>1272.3724662139157</v>
      </c>
      <c r="K227" s="59">
        <f t="shared" si="279"/>
        <v>191.71590954848963</v>
      </c>
      <c r="L227" s="59">
        <f t="shared" si="280"/>
        <v>1120.4625961582385</v>
      </c>
      <c r="M227" s="60"/>
      <c r="N227" s="65">
        <f t="shared" si="281"/>
        <v>10</v>
      </c>
      <c r="O227" s="65">
        <f t="shared" si="282"/>
        <v>-1.9198621771937526E-3</v>
      </c>
      <c r="P227" s="65">
        <f t="shared" si="283"/>
        <v>-5.4105206811824614E-3</v>
      </c>
      <c r="Q227" s="59">
        <f t="shared" si="284"/>
        <v>4.211026641027793E-3</v>
      </c>
      <c r="R227" s="59">
        <f t="shared" si="285"/>
        <v>1.0000014777314015</v>
      </c>
      <c r="S227" s="59">
        <f t="shared" si="286"/>
        <v>7.2121713104254432</v>
      </c>
      <c r="T227" s="59">
        <f t="shared" si="287"/>
        <v>-6.5837290443577627</v>
      </c>
      <c r="U227" s="59">
        <f t="shared" si="288"/>
        <v>-2.1538219719293017</v>
      </c>
      <c r="W227" s="72">
        <f t="shared" ref="W227" si="395">B227-0.001</f>
        <v>43.789000000000001</v>
      </c>
      <c r="X227" s="72">
        <f t="shared" ref="X227" si="396">C227-0.001</f>
        <v>197.959</v>
      </c>
    </row>
    <row r="228" spans="1:24" x14ac:dyDescent="0.4">
      <c r="A228" s="142">
        <v>2240</v>
      </c>
      <c r="B228" s="142">
        <v>43.73</v>
      </c>
      <c r="C228" s="142">
        <v>197.68</v>
      </c>
      <c r="D228" s="63">
        <f t="shared" si="272"/>
        <v>1744.0115147006786</v>
      </c>
      <c r="E228" s="63">
        <f t="shared" si="273"/>
        <v>-1638.4715147006787</v>
      </c>
      <c r="F228" s="63">
        <f t="shared" si="274"/>
        <v>-1252.4489931933176</v>
      </c>
      <c r="G228" s="63">
        <f t="shared" si="275"/>
        <v>-260.48353652794594</v>
      </c>
      <c r="H228" s="63">
        <f t="shared" si="276"/>
        <v>16902.001006806669</v>
      </c>
      <c r="I228" s="63">
        <f t="shared" si="277"/>
        <v>30729.296463472067</v>
      </c>
      <c r="J228" s="59">
        <f t="shared" si="278"/>
        <v>1279.2498400832658</v>
      </c>
      <c r="K228" s="59">
        <f t="shared" si="279"/>
        <v>191.74884986996676</v>
      </c>
      <c r="L228" s="59">
        <f t="shared" si="280"/>
        <v>1126.8671813331946</v>
      </c>
      <c r="M228" s="60"/>
      <c r="N228" s="65">
        <f t="shared" si="281"/>
        <v>10</v>
      </c>
      <c r="O228" s="65">
        <f t="shared" si="282"/>
        <v>-1.0471975511966373E-3</v>
      </c>
      <c r="P228" s="65">
        <f t="shared" si="283"/>
        <v>-4.8869219055841422E-3</v>
      </c>
      <c r="Q228" s="59">
        <f t="shared" si="284"/>
        <v>3.5384903955169023E-3</v>
      </c>
      <c r="R228" s="59">
        <f t="shared" si="285"/>
        <v>1.0000010434108297</v>
      </c>
      <c r="S228" s="59">
        <f t="shared" si="286"/>
        <v>7.2224391385448907</v>
      </c>
      <c r="T228" s="59">
        <f t="shared" si="287"/>
        <v>-6.5845444173472227</v>
      </c>
      <c r="U228" s="59">
        <f t="shared" si="288"/>
        <v>-2.1166112928659544</v>
      </c>
      <c r="W228" s="72">
        <f t="shared" ref="W228" si="397">B228+0.001</f>
        <v>43.730999999999995</v>
      </c>
      <c r="X228" s="72">
        <f t="shared" ref="X228" si="398">C228+0.001</f>
        <v>197.68100000000001</v>
      </c>
    </row>
    <row r="229" spans="1:24" x14ac:dyDescent="0.4">
      <c r="A229" s="142">
        <v>2250</v>
      </c>
      <c r="B229" s="142">
        <v>43.63</v>
      </c>
      <c r="C229" s="142">
        <v>197.44</v>
      </c>
      <c r="D229" s="63">
        <f t="shared" si="272"/>
        <v>1751.2436014796153</v>
      </c>
      <c r="E229" s="63">
        <f t="shared" si="273"/>
        <v>-1645.7036014796154</v>
      </c>
      <c r="F229" s="63">
        <f t="shared" si="274"/>
        <v>-1259.0334555592342</v>
      </c>
      <c r="G229" s="63">
        <f t="shared" si="275"/>
        <v>-262.56720661899851</v>
      </c>
      <c r="H229" s="63">
        <f t="shared" si="276"/>
        <v>16895.416544440752</v>
      </c>
      <c r="I229" s="63">
        <f t="shared" si="277"/>
        <v>30727.212793381015</v>
      </c>
      <c r="J229" s="59">
        <f t="shared" si="278"/>
        <v>1286.1208264424965</v>
      </c>
      <c r="K229" s="59">
        <f t="shared" si="279"/>
        <v>191.78000204792599</v>
      </c>
      <c r="L229" s="59">
        <f t="shared" si="280"/>
        <v>1133.2505294567338</v>
      </c>
      <c r="M229" s="60"/>
      <c r="N229" s="65">
        <f t="shared" si="281"/>
        <v>10</v>
      </c>
      <c r="O229" s="65">
        <f t="shared" si="282"/>
        <v>-1.7453292519942303E-3</v>
      </c>
      <c r="P229" s="65">
        <f t="shared" si="283"/>
        <v>-4.1887902047865492E-3</v>
      </c>
      <c r="Q229" s="59">
        <f t="shared" si="284"/>
        <v>3.3786170863288056E-3</v>
      </c>
      <c r="R229" s="59">
        <f t="shared" si="285"/>
        <v>1.0000009512555372</v>
      </c>
      <c r="S229" s="59">
        <f t="shared" si="286"/>
        <v>7.232086778936698</v>
      </c>
      <c r="T229" s="59">
        <f t="shared" si="287"/>
        <v>-6.5844623659166883</v>
      </c>
      <c r="U229" s="59">
        <f t="shared" si="288"/>
        <v>-2.0836700910525394</v>
      </c>
      <c r="W229" s="72">
        <f t="shared" ref="W229" si="399">B229-0.001</f>
        <v>43.629000000000005</v>
      </c>
      <c r="X229" s="72">
        <f t="shared" ref="X229" si="400">C229-0.001</f>
        <v>197.43899999999999</v>
      </c>
    </row>
    <row r="230" spans="1:24" x14ac:dyDescent="0.4">
      <c r="A230" s="142">
        <v>2260</v>
      </c>
      <c r="B230" s="142">
        <v>43.68</v>
      </c>
      <c r="C230" s="142">
        <v>197.09</v>
      </c>
      <c r="D230" s="63">
        <f t="shared" si="272"/>
        <v>1758.4787073778371</v>
      </c>
      <c r="E230" s="63">
        <f t="shared" si="273"/>
        <v>-1652.9387073778371</v>
      </c>
      <c r="F230" s="63">
        <f t="shared" si="274"/>
        <v>-1265.6255411021516</v>
      </c>
      <c r="G230" s="63">
        <f t="shared" si="275"/>
        <v>-264.61598584230194</v>
      </c>
      <c r="H230" s="63">
        <f t="shared" si="276"/>
        <v>16888.824458897834</v>
      </c>
      <c r="I230" s="63">
        <f t="shared" si="277"/>
        <v>30725.164014157712</v>
      </c>
      <c r="J230" s="59">
        <f t="shared" si="278"/>
        <v>1292.9925097437369</v>
      </c>
      <c r="K230" s="59">
        <f t="shared" si="279"/>
        <v>191.80924061854054</v>
      </c>
      <c r="L230" s="59">
        <f t="shared" si="280"/>
        <v>1139.6172898551733</v>
      </c>
      <c r="M230" s="60"/>
      <c r="N230" s="65">
        <f t="shared" si="281"/>
        <v>10</v>
      </c>
      <c r="O230" s="65">
        <f t="shared" si="282"/>
        <v>8.7266462599711514E-4</v>
      </c>
      <c r="P230" s="65">
        <f t="shared" si="283"/>
        <v>-6.1086523819800544E-3</v>
      </c>
      <c r="Q230" s="59">
        <f t="shared" si="284"/>
        <v>4.3062368705275578E-3</v>
      </c>
      <c r="R230" s="59">
        <f t="shared" si="285"/>
        <v>1.0000015453091977</v>
      </c>
      <c r="S230" s="59">
        <f t="shared" si="286"/>
        <v>7.2351058982217555</v>
      </c>
      <c r="T230" s="59">
        <f t="shared" si="287"/>
        <v>-6.5920855429173031</v>
      </c>
      <c r="U230" s="59">
        <f t="shared" si="288"/>
        <v>-2.0487792233034248</v>
      </c>
      <c r="W230" s="72">
        <f t="shared" ref="W230" si="401">B230+0.001</f>
        <v>43.680999999999997</v>
      </c>
      <c r="X230" s="72">
        <f t="shared" ref="X230" si="402">C230+0.001</f>
        <v>197.09100000000001</v>
      </c>
    </row>
    <row r="231" spans="1:24" x14ac:dyDescent="0.4">
      <c r="A231" s="142">
        <v>2270</v>
      </c>
      <c r="B231" s="142">
        <v>43.94</v>
      </c>
      <c r="C231" s="142">
        <v>196.84</v>
      </c>
      <c r="D231" s="63">
        <f t="shared" si="272"/>
        <v>1765.695100826289</v>
      </c>
      <c r="E231" s="63">
        <f t="shared" si="273"/>
        <v>-1660.1551008262891</v>
      </c>
      <c r="F231" s="63">
        <f t="shared" si="274"/>
        <v>-1272.2469729309273</v>
      </c>
      <c r="G231" s="63">
        <f t="shared" si="275"/>
        <v>-266.63590131095481</v>
      </c>
      <c r="H231" s="63">
        <f t="shared" si="276"/>
        <v>16882.203027069059</v>
      </c>
      <c r="I231" s="63">
        <f t="shared" si="277"/>
        <v>30723.144098689059</v>
      </c>
      <c r="J231" s="59">
        <f t="shared" si="278"/>
        <v>1299.8873274248861</v>
      </c>
      <c r="K231" s="59">
        <f t="shared" si="279"/>
        <v>191.83665950052801</v>
      </c>
      <c r="L231" s="59">
        <f t="shared" si="280"/>
        <v>1145.9879775489621</v>
      </c>
      <c r="M231" s="60"/>
      <c r="N231" s="65">
        <f t="shared" si="281"/>
        <v>10</v>
      </c>
      <c r="O231" s="65">
        <f t="shared" si="282"/>
        <v>4.5378560551852217E-3</v>
      </c>
      <c r="P231" s="65">
        <f t="shared" si="283"/>
        <v>-4.3633231299858239E-3</v>
      </c>
      <c r="Q231" s="59">
        <f t="shared" si="284"/>
        <v>5.4512430697430947E-3</v>
      </c>
      <c r="R231" s="59">
        <f t="shared" si="285"/>
        <v>1.0000024763449424</v>
      </c>
      <c r="S231" s="59">
        <f t="shared" si="286"/>
        <v>7.2163934484519441</v>
      </c>
      <c r="T231" s="59">
        <f t="shared" si="287"/>
        <v>-6.6214318287756839</v>
      </c>
      <c r="U231" s="59">
        <f t="shared" si="288"/>
        <v>-2.01991546865285</v>
      </c>
      <c r="W231" s="72">
        <f t="shared" ref="W231" si="403">B231-0.001</f>
        <v>43.939</v>
      </c>
      <c r="X231" s="72">
        <f t="shared" ref="X231" si="404">C231-0.001</f>
        <v>196.839</v>
      </c>
    </row>
    <row r="232" spans="1:24" x14ac:dyDescent="0.4">
      <c r="A232" s="142">
        <v>2280</v>
      </c>
      <c r="B232" s="142">
        <v>43.86</v>
      </c>
      <c r="C232" s="142">
        <v>196.41</v>
      </c>
      <c r="D232" s="63">
        <f t="shared" si="272"/>
        <v>1772.9006276186965</v>
      </c>
      <c r="E232" s="63">
        <f t="shared" si="273"/>
        <v>-1667.3606276186965</v>
      </c>
      <c r="F232" s="63">
        <f t="shared" si="274"/>
        <v>-1278.8910964656836</v>
      </c>
      <c r="G232" s="63">
        <f t="shared" si="275"/>
        <v>-268.61977736052955</v>
      </c>
      <c r="H232" s="63">
        <f t="shared" si="276"/>
        <v>16875.558903534304</v>
      </c>
      <c r="I232" s="63">
        <f t="shared" si="277"/>
        <v>30721.160222639486</v>
      </c>
      <c r="J232" s="59">
        <f t="shared" si="278"/>
        <v>1306.797238062745</v>
      </c>
      <c r="K232" s="59">
        <f t="shared" si="279"/>
        <v>191.86203812938481</v>
      </c>
      <c r="L232" s="59">
        <f t="shared" si="280"/>
        <v>1152.352882405979</v>
      </c>
      <c r="M232" s="60"/>
      <c r="N232" s="65">
        <f t="shared" si="281"/>
        <v>10</v>
      </c>
      <c r="O232" s="65">
        <f t="shared" si="282"/>
        <v>-1.3962634015954338E-3</v>
      </c>
      <c r="P232" s="65">
        <f t="shared" si="283"/>
        <v>-7.5049157835757364E-3</v>
      </c>
      <c r="Q232" s="59">
        <f t="shared" si="284"/>
        <v>5.3879749822476342E-3</v>
      </c>
      <c r="R232" s="59">
        <f t="shared" si="285"/>
        <v>1.0000024191965573</v>
      </c>
      <c r="S232" s="59">
        <f t="shared" si="286"/>
        <v>7.2055267924074515</v>
      </c>
      <c r="T232" s="59">
        <f t="shared" si="287"/>
        <v>-6.6441235347563108</v>
      </c>
      <c r="U232" s="59">
        <f t="shared" si="288"/>
        <v>-1.9838760495747745</v>
      </c>
      <c r="W232" s="72">
        <f t="shared" ref="W232" si="405">B232+0.001</f>
        <v>43.860999999999997</v>
      </c>
      <c r="X232" s="72">
        <f t="shared" ref="X232" si="406">C232+0.001</f>
        <v>196.411</v>
      </c>
    </row>
    <row r="233" spans="1:24" x14ac:dyDescent="0.4">
      <c r="A233" s="142">
        <v>2290</v>
      </c>
      <c r="B233" s="142">
        <v>43.72</v>
      </c>
      <c r="C233" s="142">
        <v>196.38</v>
      </c>
      <c r="D233" s="63">
        <f t="shared" si="272"/>
        <v>1780.1194360906213</v>
      </c>
      <c r="E233" s="63">
        <f t="shared" si="273"/>
        <v>-1674.5794360906214</v>
      </c>
      <c r="F233" s="63">
        <f t="shared" si="274"/>
        <v>-1285.5298821209474</v>
      </c>
      <c r="G233" s="63">
        <f t="shared" si="275"/>
        <v>-270.57305113060937</v>
      </c>
      <c r="H233" s="63">
        <f t="shared" si="276"/>
        <v>16868.920117879039</v>
      </c>
      <c r="I233" s="63">
        <f t="shared" si="277"/>
        <v>30719.206948869407</v>
      </c>
      <c r="J233" s="59">
        <f t="shared" si="278"/>
        <v>1313.6958756972729</v>
      </c>
      <c r="K233" s="59">
        <f t="shared" si="279"/>
        <v>191.88589166088479</v>
      </c>
      <c r="L233" s="59">
        <f t="shared" si="280"/>
        <v>1158.6940274439851</v>
      </c>
      <c r="M233" s="60"/>
      <c r="N233" s="65">
        <f t="shared" si="281"/>
        <v>10</v>
      </c>
      <c r="O233" s="65">
        <f t="shared" si="282"/>
        <v>-2.4434609527920711E-3</v>
      </c>
      <c r="P233" s="65">
        <f t="shared" si="283"/>
        <v>-5.2359877559831865E-4</v>
      </c>
      <c r="Q233" s="59">
        <f t="shared" si="284"/>
        <v>2.4701803487634511E-3</v>
      </c>
      <c r="R233" s="59">
        <f t="shared" si="285"/>
        <v>1.0000005084828898</v>
      </c>
      <c r="S233" s="59">
        <f t="shared" si="286"/>
        <v>7.2188084719248735</v>
      </c>
      <c r="T233" s="59">
        <f t="shared" si="287"/>
        <v>-6.6387856552637814</v>
      </c>
      <c r="U233" s="59">
        <f t="shared" si="288"/>
        <v>-1.9532737700798286</v>
      </c>
      <c r="W233" s="72">
        <f t="shared" ref="W233" si="407">B233-0.001</f>
        <v>43.719000000000001</v>
      </c>
      <c r="X233" s="72">
        <f t="shared" ref="X233" si="408">C233-0.001</f>
        <v>196.37899999999999</v>
      </c>
    </row>
    <row r="234" spans="1:24" x14ac:dyDescent="0.4">
      <c r="A234" s="142">
        <v>2300</v>
      </c>
      <c r="B234" s="142">
        <v>43.62</v>
      </c>
      <c r="C234" s="142">
        <v>196.21</v>
      </c>
      <c r="D234" s="63">
        <f t="shared" si="272"/>
        <v>1787.3527256223986</v>
      </c>
      <c r="E234" s="63">
        <f t="shared" si="273"/>
        <v>-1681.8127256223986</v>
      </c>
      <c r="F234" s="63">
        <f t="shared" si="274"/>
        <v>-1292.1575345174911</v>
      </c>
      <c r="G234" s="63">
        <f t="shared" si="275"/>
        <v>-272.51049426439891</v>
      </c>
      <c r="H234" s="63">
        <f t="shared" si="276"/>
        <v>16862.292465482496</v>
      </c>
      <c r="I234" s="63">
        <f t="shared" si="277"/>
        <v>30717.269505735618</v>
      </c>
      <c r="J234" s="59">
        <f t="shared" si="278"/>
        <v>1320.5805781907245</v>
      </c>
      <c r="K234" s="59">
        <f t="shared" si="279"/>
        <v>191.90892359806648</v>
      </c>
      <c r="L234" s="59">
        <f t="shared" si="280"/>
        <v>1165.0164681741535</v>
      </c>
      <c r="M234" s="60"/>
      <c r="N234" s="65">
        <f t="shared" si="281"/>
        <v>10</v>
      </c>
      <c r="O234" s="65">
        <f t="shared" si="282"/>
        <v>-1.7453292519943543E-3</v>
      </c>
      <c r="P234" s="65">
        <f t="shared" si="283"/>
        <v>-2.9670597283901418E-3</v>
      </c>
      <c r="Q234" s="59">
        <f t="shared" si="284"/>
        <v>2.6913955232934494E-3</v>
      </c>
      <c r="R234" s="59">
        <f t="shared" si="285"/>
        <v>1.0000006036345925</v>
      </c>
      <c r="S234" s="59">
        <f t="shared" si="286"/>
        <v>7.2332895317773369</v>
      </c>
      <c r="T234" s="59">
        <f t="shared" si="287"/>
        <v>-6.6276523965436871</v>
      </c>
      <c r="U234" s="59">
        <f t="shared" si="288"/>
        <v>-1.9374431337895246</v>
      </c>
      <c r="W234" s="72">
        <f t="shared" ref="W234" si="409">B234+0.001</f>
        <v>43.620999999999995</v>
      </c>
      <c r="X234" s="72">
        <f t="shared" ref="X234" si="410">C234+0.001</f>
        <v>196.21100000000001</v>
      </c>
    </row>
    <row r="235" spans="1:24" x14ac:dyDescent="0.4">
      <c r="A235" s="142">
        <v>2310</v>
      </c>
      <c r="B235" s="142">
        <v>43.41</v>
      </c>
      <c r="C235" s="142">
        <v>196.1</v>
      </c>
      <c r="D235" s="63">
        <f t="shared" si="272"/>
        <v>1794.604663972762</v>
      </c>
      <c r="E235" s="63">
        <f t="shared" si="273"/>
        <v>-1689.064663972762</v>
      </c>
      <c r="F235" s="63">
        <f t="shared" si="274"/>
        <v>-1298.7710807962737</v>
      </c>
      <c r="G235" s="63">
        <f t="shared" si="275"/>
        <v>-274.4262889486231</v>
      </c>
      <c r="H235" s="63">
        <f t="shared" si="276"/>
        <v>16855.678919203714</v>
      </c>
      <c r="I235" s="63">
        <f t="shared" si="277"/>
        <v>30715.353711051393</v>
      </c>
      <c r="J235" s="59">
        <f t="shared" si="278"/>
        <v>1327.4472149124551</v>
      </c>
      <c r="K235" s="59">
        <f t="shared" si="279"/>
        <v>191.93092829545895</v>
      </c>
      <c r="L235" s="59">
        <f t="shared" si="280"/>
        <v>1171.3141876360478</v>
      </c>
      <c r="M235" s="60"/>
      <c r="N235" s="65">
        <f t="shared" si="281"/>
        <v>10</v>
      </c>
      <c r="O235" s="65">
        <f t="shared" si="282"/>
        <v>-3.6651914291881069E-3</v>
      </c>
      <c r="P235" s="65">
        <f t="shared" si="283"/>
        <v>-1.9198621771940006E-3</v>
      </c>
      <c r="Q235" s="59">
        <f t="shared" si="284"/>
        <v>3.896288839056794E-3</v>
      </c>
      <c r="R235" s="59">
        <f t="shared" si="285"/>
        <v>1.0000012650908137</v>
      </c>
      <c r="S235" s="59">
        <f t="shared" si="286"/>
        <v>7.2519383503634263</v>
      </c>
      <c r="T235" s="59">
        <f t="shared" si="287"/>
        <v>-6.6135462787827572</v>
      </c>
      <c r="U235" s="59">
        <f t="shared" si="288"/>
        <v>-1.9157946842241824</v>
      </c>
      <c r="W235" s="72">
        <f t="shared" ref="W235" si="411">B235-0.001</f>
        <v>43.408999999999999</v>
      </c>
      <c r="X235" s="72">
        <f t="shared" ref="X235" si="412">C235-0.001</f>
        <v>196.09899999999999</v>
      </c>
    </row>
    <row r="236" spans="1:24" x14ac:dyDescent="0.4">
      <c r="A236" s="142">
        <v>2320</v>
      </c>
      <c r="B236" s="142">
        <v>43.44</v>
      </c>
      <c r="C236" s="142">
        <v>196.06</v>
      </c>
      <c r="D236" s="63">
        <f t="shared" si="272"/>
        <v>1801.8674120625133</v>
      </c>
      <c r="E236" s="63">
        <f t="shared" si="273"/>
        <v>-1696.3274120625133</v>
      </c>
      <c r="F236" s="63">
        <f t="shared" si="274"/>
        <v>-1305.3761845266856</v>
      </c>
      <c r="G236" s="63">
        <f t="shared" si="275"/>
        <v>-276.33025604169251</v>
      </c>
      <c r="H236" s="63">
        <f t="shared" si="276"/>
        <v>16849.073815473301</v>
      </c>
      <c r="I236" s="63">
        <f t="shared" si="277"/>
        <v>30713.449743958325</v>
      </c>
      <c r="J236" s="59">
        <f t="shared" si="278"/>
        <v>1334.3033364020023</v>
      </c>
      <c r="K236" s="59">
        <f t="shared" si="279"/>
        <v>191.95228471761106</v>
      </c>
      <c r="L236" s="59">
        <f t="shared" si="280"/>
        <v>1177.5978371016301</v>
      </c>
      <c r="M236" s="60"/>
      <c r="N236" s="65">
        <f t="shared" si="281"/>
        <v>10</v>
      </c>
      <c r="O236" s="65">
        <f t="shared" si="282"/>
        <v>5.2359877559831865E-4</v>
      </c>
      <c r="P236" s="65">
        <f t="shared" si="283"/>
        <v>-6.9813170079759297E-4</v>
      </c>
      <c r="Q236" s="59">
        <f t="shared" si="284"/>
        <v>7.1025246226086303E-4</v>
      </c>
      <c r="R236" s="59">
        <f t="shared" si="285"/>
        <v>1.0000000420382156</v>
      </c>
      <c r="S236" s="59">
        <f t="shared" si="286"/>
        <v>7.2627480897513719</v>
      </c>
      <c r="T236" s="59">
        <f t="shared" si="287"/>
        <v>-6.6051037304118436</v>
      </c>
      <c r="U236" s="59">
        <f t="shared" si="288"/>
        <v>-1.9039670930693904</v>
      </c>
      <c r="W236" s="72">
        <f t="shared" ref="W236" si="413">B236+0.001</f>
        <v>43.440999999999995</v>
      </c>
      <c r="X236" s="72">
        <f t="shared" ref="X236" si="414">C236+0.001</f>
        <v>196.06100000000001</v>
      </c>
    </row>
    <row r="237" spans="1:24" x14ac:dyDescent="0.4">
      <c r="A237" s="142">
        <v>2330</v>
      </c>
      <c r="B237" s="142">
        <v>43.28</v>
      </c>
      <c r="C237" s="142">
        <v>196.07</v>
      </c>
      <c r="D237" s="63">
        <f t="shared" si="272"/>
        <v>1809.1379514232578</v>
      </c>
      <c r="E237" s="63">
        <f t="shared" si="273"/>
        <v>-1703.5979514232579</v>
      </c>
      <c r="F237" s="63">
        <f t="shared" si="274"/>
        <v>-1311.973862923528</v>
      </c>
      <c r="G237" s="63">
        <f t="shared" si="275"/>
        <v>-278.23021184933879</v>
      </c>
      <c r="H237" s="63">
        <f t="shared" si="276"/>
        <v>16842.476137076457</v>
      </c>
      <c r="I237" s="63">
        <f t="shared" si="277"/>
        <v>30711.549788150678</v>
      </c>
      <c r="J237" s="59">
        <f t="shared" si="278"/>
        <v>1341.1515454191642</v>
      </c>
      <c r="K237" s="59">
        <f t="shared" si="279"/>
        <v>191.97332095582465</v>
      </c>
      <c r="L237" s="59">
        <f t="shared" si="280"/>
        <v>1183.8732200271245</v>
      </c>
      <c r="M237" s="60"/>
      <c r="N237" s="65">
        <f t="shared" si="281"/>
        <v>10</v>
      </c>
      <c r="O237" s="65">
        <f t="shared" si="282"/>
        <v>-2.7925268031908676E-3</v>
      </c>
      <c r="P237" s="65">
        <f t="shared" si="283"/>
        <v>1.7453292519927421E-4</v>
      </c>
      <c r="Q237" s="59">
        <f t="shared" si="284"/>
        <v>2.7950966591856474E-3</v>
      </c>
      <c r="R237" s="59">
        <f t="shared" si="285"/>
        <v>1.0000006510476198</v>
      </c>
      <c r="S237" s="59">
        <f t="shared" si="286"/>
        <v>7.2705393607446291</v>
      </c>
      <c r="T237" s="59">
        <f t="shared" si="287"/>
        <v>-6.5976783968423431</v>
      </c>
      <c r="U237" s="59">
        <f t="shared" si="288"/>
        <v>-1.8999558076462615</v>
      </c>
      <c r="W237" s="72">
        <f t="shared" ref="W237" si="415">B237-0.001</f>
        <v>43.279000000000003</v>
      </c>
      <c r="X237" s="72">
        <f t="shared" ref="X237" si="416">C237-0.001</f>
        <v>196.06899999999999</v>
      </c>
    </row>
    <row r="238" spans="1:24" x14ac:dyDescent="0.4">
      <c r="A238" s="142">
        <v>2340</v>
      </c>
      <c r="B238" s="142">
        <v>43.34</v>
      </c>
      <c r="C238" s="142">
        <v>196.34</v>
      </c>
      <c r="D238" s="63">
        <f t="shared" ref="D238:D301" si="417">S238+D237</f>
        <v>1816.4144879135149</v>
      </c>
      <c r="E238" s="63">
        <f t="shared" ref="E238:E301" si="418">$D$1-D238</f>
        <v>-1710.8744879135149</v>
      </c>
      <c r="F238" s="63">
        <f t="shared" ref="F238:F301" si="419">T238+F237</f>
        <v>-1318.5607705453385</v>
      </c>
      <c r="G238" s="63">
        <f t="shared" ref="G238:G301" si="420">U238+G237</f>
        <v>-280.1445181145474</v>
      </c>
      <c r="H238" s="63">
        <f t="shared" ref="H238:H301" si="421">H237+T238</f>
        <v>16835.889229454646</v>
      </c>
      <c r="I238" s="63">
        <f t="shared" ref="I238:I301" si="422">I237+U238</f>
        <v>30709.635481885471</v>
      </c>
      <c r="J238" s="59">
        <f t="shared" ref="J238:J301" si="423">SQRT(F238^2+G238^2)</f>
        <v>1347.9923800417971</v>
      </c>
      <c r="K238" s="59">
        <f t="shared" ref="K238:K301" si="424">IF(J238=0,0,IF(F238&lt;0,ATAN(G238/F238)*180/PI()+180,ATAN(G238/F238)*180/PI()))</f>
        <v>191.9948352324256</v>
      </c>
      <c r="L238" s="59">
        <f t="shared" ref="L238:L301" si="425">COS((K238-$B$1)*PI()/180)*J238</f>
        <v>1190.1495763565717</v>
      </c>
      <c r="M238" s="60"/>
      <c r="N238" s="65">
        <f t="shared" ref="N238:N301" si="426">A238-A237</f>
        <v>10</v>
      </c>
      <c r="O238" s="65">
        <f t="shared" ref="O238:O301" si="427">RADIANS(B238-B237)</f>
        <v>1.0471975511966373E-3</v>
      </c>
      <c r="P238" s="65">
        <f t="shared" ref="P238:P301" si="428">RADIANS(C238-C237)</f>
        <v>4.7123889803848684E-3</v>
      </c>
      <c r="Q238" s="59">
        <f t="shared" ref="Q238:Q301" si="429">ACOS(COS(O238)-SIN(RADIANS(B237))*SIN(RADIANS(B238))*(1-COS(P238)))</f>
        <v>3.3978354135273392E-3</v>
      </c>
      <c r="R238" s="59">
        <f t="shared" ref="R238:R301" si="430">2/Q238*TAN(Q238/2)</f>
        <v>1.0000009621082357</v>
      </c>
      <c r="S238" s="59">
        <f t="shared" ref="S238:S301" si="431">(N238/2)*(COS(RADIANS(B237))+COS(RADIANS(B238)))*R238</f>
        <v>7.2765364902570315</v>
      </c>
      <c r="T238" s="59">
        <f t="shared" ref="T238:T301" si="432">(N238/2)*(SIN(RADIANS(B237))*COS(RADIANS(C237))+SIN(RADIANS(B238))*COS(RADIANS(C238)))*R238</f>
        <v>-6.5869076218105134</v>
      </c>
      <c r="U238" s="59">
        <f t="shared" ref="U238:U301" si="433">(N238/2)*(SIN(RADIANS(B237))*SIN(RADIANS(C237))+SIN(RADIANS(B238))*SIN(RADIANS(C238)))*R238</f>
        <v>-1.9143062652086309</v>
      </c>
      <c r="W238" s="72">
        <f t="shared" ref="W238" si="434">B238+0.001</f>
        <v>43.341000000000001</v>
      </c>
      <c r="X238" s="72">
        <f t="shared" ref="X238" si="435">C238+0.001</f>
        <v>196.34100000000001</v>
      </c>
    </row>
    <row r="239" spans="1:24" x14ac:dyDescent="0.4">
      <c r="A239" s="142">
        <v>2350</v>
      </c>
      <c r="B239" s="142">
        <v>43.16</v>
      </c>
      <c r="C239" s="142">
        <v>196.03</v>
      </c>
      <c r="D239" s="63">
        <f t="shared" si="417"/>
        <v>1823.6982029588657</v>
      </c>
      <c r="E239" s="63">
        <f t="shared" si="418"/>
        <v>-1718.1582029588658</v>
      </c>
      <c r="F239" s="63">
        <f t="shared" si="419"/>
        <v>-1325.1410118910178</v>
      </c>
      <c r="G239" s="63">
        <f t="shared" si="420"/>
        <v>-282.05441921072821</v>
      </c>
      <c r="H239" s="63">
        <f t="shared" si="421"/>
        <v>16829.308988108965</v>
      </c>
      <c r="I239" s="63">
        <f t="shared" si="422"/>
        <v>30707.725580789291</v>
      </c>
      <c r="J239" s="59">
        <f t="shared" si="423"/>
        <v>1354.8259654995736</v>
      </c>
      <c r="K239" s="59">
        <f t="shared" si="424"/>
        <v>192.01600872427892</v>
      </c>
      <c r="L239" s="59">
        <f t="shared" si="425"/>
        <v>1196.4179944341629</v>
      </c>
      <c r="M239" s="60"/>
      <c r="N239" s="65">
        <f t="shared" si="426"/>
        <v>10</v>
      </c>
      <c r="O239" s="65">
        <f t="shared" si="427"/>
        <v>-3.1415926535899121E-3</v>
      </c>
      <c r="P239" s="65">
        <f t="shared" si="428"/>
        <v>-5.4105206811824614E-3</v>
      </c>
      <c r="Q239" s="59">
        <f t="shared" si="429"/>
        <v>4.8593049561429513E-3</v>
      </c>
      <c r="R239" s="59">
        <f t="shared" si="430"/>
        <v>1.0000019677417011</v>
      </c>
      <c r="S239" s="59">
        <f t="shared" si="431"/>
        <v>7.2837150453508199</v>
      </c>
      <c r="T239" s="59">
        <f t="shared" si="432"/>
        <v>-6.5802413456792594</v>
      </c>
      <c r="U239" s="59">
        <f t="shared" si="433"/>
        <v>-1.9099010961808287</v>
      </c>
      <c r="W239" s="72">
        <f t="shared" ref="W239" si="436">B239-0.001</f>
        <v>43.158999999999999</v>
      </c>
      <c r="X239" s="72">
        <f t="shared" ref="X239" si="437">C239-0.001</f>
        <v>196.029</v>
      </c>
    </row>
    <row r="240" spans="1:24" x14ac:dyDescent="0.4">
      <c r="A240" s="142">
        <v>2360</v>
      </c>
      <c r="B240" s="142">
        <v>43.27</v>
      </c>
      <c r="C240" s="142">
        <v>195.99</v>
      </c>
      <c r="D240" s="63">
        <f t="shared" si="417"/>
        <v>1830.9860958626798</v>
      </c>
      <c r="E240" s="63">
        <f t="shared" si="418"/>
        <v>-1725.4460958626798</v>
      </c>
      <c r="F240" s="63">
        <f t="shared" si="419"/>
        <v>-1331.7228051657899</v>
      </c>
      <c r="G240" s="63">
        <f t="shared" si="420"/>
        <v>-283.94295877631555</v>
      </c>
      <c r="H240" s="63">
        <f t="shared" si="421"/>
        <v>16822.727194834195</v>
      </c>
      <c r="I240" s="63">
        <f t="shared" si="422"/>
        <v>30705.837041223702</v>
      </c>
      <c r="J240" s="59">
        <f t="shared" si="423"/>
        <v>1361.6567973014671</v>
      </c>
      <c r="K240" s="59">
        <f t="shared" si="424"/>
        <v>192.03607698623151</v>
      </c>
      <c r="L240" s="59">
        <f t="shared" si="425"/>
        <v>1202.6738704312222</v>
      </c>
      <c r="M240" s="60"/>
      <c r="N240" s="65">
        <f t="shared" si="426"/>
        <v>10</v>
      </c>
      <c r="O240" s="65">
        <f t="shared" si="427"/>
        <v>1.9198621771938766E-3</v>
      </c>
      <c r="P240" s="65">
        <f t="shared" si="428"/>
        <v>-6.9813170079759297E-4</v>
      </c>
      <c r="Q240" s="59">
        <f t="shared" si="429"/>
        <v>1.978481761566897E-3</v>
      </c>
      <c r="R240" s="59">
        <f t="shared" si="430"/>
        <v>1.0000003261993011</v>
      </c>
      <c r="S240" s="59">
        <f t="shared" si="431"/>
        <v>7.2878929038141251</v>
      </c>
      <c r="T240" s="59">
        <f t="shared" si="432"/>
        <v>-6.5817932747719912</v>
      </c>
      <c r="U240" s="59">
        <f t="shared" si="433"/>
        <v>-1.8885395655873418</v>
      </c>
      <c r="W240" s="72">
        <f t="shared" ref="W240" si="438">B240+0.001</f>
        <v>43.271000000000001</v>
      </c>
      <c r="X240" s="72">
        <f t="shared" ref="X240" si="439">C240+0.001</f>
        <v>195.99100000000001</v>
      </c>
    </row>
    <row r="241" spans="1:24" x14ac:dyDescent="0.4">
      <c r="A241" s="142">
        <v>2370</v>
      </c>
      <c r="B241" s="142">
        <v>43.16</v>
      </c>
      <c r="C241" s="142">
        <v>195.91</v>
      </c>
      <c r="D241" s="63">
        <f t="shared" si="417"/>
        <v>1838.2739891828501</v>
      </c>
      <c r="E241" s="63">
        <f t="shared" si="418"/>
        <v>-1732.7339891828501</v>
      </c>
      <c r="F241" s="63">
        <f t="shared" si="419"/>
        <v>-1338.3065696649578</v>
      </c>
      <c r="G241" s="63">
        <f t="shared" si="420"/>
        <v>-285.82461167746914</v>
      </c>
      <c r="H241" s="63">
        <f t="shared" si="421"/>
        <v>16816.143430335029</v>
      </c>
      <c r="I241" s="63">
        <f t="shared" si="422"/>
        <v>30703.955388322549</v>
      </c>
      <c r="J241" s="59">
        <f t="shared" si="423"/>
        <v>1368.4882838552044</v>
      </c>
      <c r="K241" s="59">
        <f t="shared" si="424"/>
        <v>192.05564569451931</v>
      </c>
      <c r="L241" s="59">
        <f t="shared" si="425"/>
        <v>1208.9268298112063</v>
      </c>
      <c r="M241" s="60"/>
      <c r="N241" s="65">
        <f t="shared" si="426"/>
        <v>10</v>
      </c>
      <c r="O241" s="65">
        <f t="shared" si="427"/>
        <v>-1.9198621771938766E-3</v>
      </c>
      <c r="P241" s="65">
        <f t="shared" si="428"/>
        <v>-1.3962634015956819E-3</v>
      </c>
      <c r="Q241" s="59">
        <f t="shared" si="429"/>
        <v>2.1447489191410707E-3</v>
      </c>
      <c r="R241" s="59">
        <f t="shared" si="430"/>
        <v>1.0000003833291702</v>
      </c>
      <c r="S241" s="59">
        <f t="shared" si="431"/>
        <v>7.2878933201703564</v>
      </c>
      <c r="T241" s="59">
        <f t="shared" si="432"/>
        <v>-6.5837644991678639</v>
      </c>
      <c r="U241" s="59">
        <f t="shared" si="433"/>
        <v>-1.8816529011535925</v>
      </c>
      <c r="W241" s="72">
        <f t="shared" ref="W241" si="440">B241-0.001</f>
        <v>43.158999999999999</v>
      </c>
      <c r="X241" s="72">
        <f t="shared" ref="X241" si="441">C241-0.001</f>
        <v>195.90899999999999</v>
      </c>
    </row>
    <row r="242" spans="1:24" x14ac:dyDescent="0.4">
      <c r="A242" s="142">
        <v>2380</v>
      </c>
      <c r="B242" s="142">
        <v>43.06</v>
      </c>
      <c r="C242" s="142">
        <v>195.64</v>
      </c>
      <c r="D242" s="63">
        <f t="shared" si="417"/>
        <v>1845.5744246831318</v>
      </c>
      <c r="E242" s="63">
        <f t="shared" si="418"/>
        <v>-1740.0344246831319</v>
      </c>
      <c r="F242" s="63">
        <f t="shared" si="419"/>
        <v>-1344.8831727848203</v>
      </c>
      <c r="G242" s="63">
        <f t="shared" si="420"/>
        <v>-287.68251939796556</v>
      </c>
      <c r="H242" s="63">
        <f t="shared" si="421"/>
        <v>16809.566827215167</v>
      </c>
      <c r="I242" s="63">
        <f t="shared" si="422"/>
        <v>30702.097480602053</v>
      </c>
      <c r="J242" s="59">
        <f t="shared" si="423"/>
        <v>1375.307958388566</v>
      </c>
      <c r="K242" s="59">
        <f t="shared" si="424"/>
        <v>192.07411506401823</v>
      </c>
      <c r="L242" s="59">
        <f t="shared" si="425"/>
        <v>1215.1590401484518</v>
      </c>
      <c r="M242" s="60"/>
      <c r="N242" s="65">
        <f t="shared" si="426"/>
        <v>10</v>
      </c>
      <c r="O242" s="65">
        <f t="shared" si="427"/>
        <v>-1.7453292519942303E-3</v>
      </c>
      <c r="P242" s="65">
        <f t="shared" si="428"/>
        <v>-4.7123889803848684E-3</v>
      </c>
      <c r="Q242" s="59">
        <f t="shared" si="429"/>
        <v>3.6629858389156666E-3</v>
      </c>
      <c r="R242" s="59">
        <f t="shared" si="430"/>
        <v>1.0000011181236048</v>
      </c>
      <c r="S242" s="59">
        <f t="shared" si="431"/>
        <v>7.3004355002817531</v>
      </c>
      <c r="T242" s="59">
        <f t="shared" si="432"/>
        <v>-6.5766031198624955</v>
      </c>
      <c r="U242" s="59">
        <f t="shared" si="433"/>
        <v>-1.8579077204964471</v>
      </c>
      <c r="W242" s="72">
        <f t="shared" ref="W242" si="442">B242+0.001</f>
        <v>43.061</v>
      </c>
      <c r="X242" s="72">
        <f t="shared" ref="X242" si="443">C242+0.001</f>
        <v>195.64099999999999</v>
      </c>
    </row>
    <row r="243" spans="1:24" x14ac:dyDescent="0.4">
      <c r="A243" s="142">
        <v>2390</v>
      </c>
      <c r="B243" s="142">
        <v>43.25</v>
      </c>
      <c r="C243" s="142">
        <v>195.32</v>
      </c>
      <c r="D243" s="63">
        <f t="shared" si="417"/>
        <v>1852.8694906574704</v>
      </c>
      <c r="E243" s="63">
        <f t="shared" si="418"/>
        <v>-1747.3294906574704</v>
      </c>
      <c r="F243" s="63">
        <f t="shared" si="419"/>
        <v>-1351.4747839957433</v>
      </c>
      <c r="G243" s="63">
        <f t="shared" si="420"/>
        <v>-289.50802229590511</v>
      </c>
      <c r="H243" s="63">
        <f t="shared" si="421"/>
        <v>16802.975216004244</v>
      </c>
      <c r="I243" s="63">
        <f t="shared" si="422"/>
        <v>30700.271977704113</v>
      </c>
      <c r="J243" s="59">
        <f t="shared" si="423"/>
        <v>1382.1356614855242</v>
      </c>
      <c r="K243" s="59">
        <f t="shared" si="424"/>
        <v>192.09095831528666</v>
      </c>
      <c r="L243" s="59">
        <f t="shared" si="425"/>
        <v>1221.3819179320228</v>
      </c>
      <c r="M243" s="60"/>
      <c r="N243" s="65">
        <f t="shared" si="426"/>
        <v>10</v>
      </c>
      <c r="O243" s="65">
        <f t="shared" si="427"/>
        <v>3.3161255787891863E-3</v>
      </c>
      <c r="P243" s="65">
        <f t="shared" si="428"/>
        <v>-5.5850536063817352E-3</v>
      </c>
      <c r="Q243" s="59">
        <f t="shared" si="429"/>
        <v>5.0585833511325173E-3</v>
      </c>
      <c r="R243" s="59">
        <f t="shared" si="430"/>
        <v>1.0000021324442503</v>
      </c>
      <c r="S243" s="59">
        <f t="shared" si="431"/>
        <v>7.2950659743384332</v>
      </c>
      <c r="T243" s="59">
        <f t="shared" si="432"/>
        <v>-6.591611210923066</v>
      </c>
      <c r="U243" s="59">
        <f t="shared" si="433"/>
        <v>-1.825502897939526</v>
      </c>
      <c r="W243" s="72">
        <f t="shared" ref="W243" si="444">B243-0.001</f>
        <v>43.249000000000002</v>
      </c>
      <c r="X243" s="72">
        <f t="shared" ref="X243" si="445">C243-0.001</f>
        <v>195.31899999999999</v>
      </c>
    </row>
    <row r="244" spans="1:24" x14ac:dyDescent="0.4">
      <c r="A244" s="142">
        <v>2400</v>
      </c>
      <c r="B244" s="142">
        <v>43.57</v>
      </c>
      <c r="C244" s="142">
        <v>195.13</v>
      </c>
      <c r="D244" s="63">
        <f t="shared" si="417"/>
        <v>1860.134031764763</v>
      </c>
      <c r="E244" s="63">
        <f t="shared" si="418"/>
        <v>-1754.594031764763</v>
      </c>
      <c r="F244" s="63">
        <f t="shared" si="419"/>
        <v>-1358.1057226088674</v>
      </c>
      <c r="G244" s="63">
        <f t="shared" si="420"/>
        <v>-291.31268082103549</v>
      </c>
      <c r="H244" s="63">
        <f t="shared" si="421"/>
        <v>16796.344277391119</v>
      </c>
      <c r="I244" s="63">
        <f t="shared" si="422"/>
        <v>30698.467319178984</v>
      </c>
      <c r="J244" s="59">
        <f t="shared" si="423"/>
        <v>1388.9975636372053</v>
      </c>
      <c r="K244" s="59">
        <f t="shared" si="424"/>
        <v>192.10645501066875</v>
      </c>
      <c r="L244" s="59">
        <f t="shared" si="425"/>
        <v>1227.6215237489382</v>
      </c>
      <c r="M244" s="60"/>
      <c r="N244" s="65">
        <f t="shared" si="426"/>
        <v>10</v>
      </c>
      <c r="O244" s="65">
        <f t="shared" si="427"/>
        <v>5.5850536063818592E-3</v>
      </c>
      <c r="P244" s="65">
        <f t="shared" si="428"/>
        <v>-3.3161255787891863E-3</v>
      </c>
      <c r="Q244" s="59">
        <f t="shared" si="429"/>
        <v>6.0320889744576167E-3</v>
      </c>
      <c r="R244" s="59">
        <f t="shared" si="430"/>
        <v>1.000003032185816</v>
      </c>
      <c r="S244" s="59">
        <f t="shared" si="431"/>
        <v>7.2645411072926445</v>
      </c>
      <c r="T244" s="59">
        <f t="shared" si="432"/>
        <v>-6.6309386131240187</v>
      </c>
      <c r="U244" s="59">
        <f t="shared" si="433"/>
        <v>-1.8046585251303779</v>
      </c>
      <c r="W244" s="72">
        <f t="shared" ref="W244" si="446">B244+0.001</f>
        <v>43.570999999999998</v>
      </c>
      <c r="X244" s="72">
        <f t="shared" ref="X244" si="447">C244+0.001</f>
        <v>195.131</v>
      </c>
    </row>
    <row r="245" spans="1:24" x14ac:dyDescent="0.4">
      <c r="A245" s="142">
        <v>2410</v>
      </c>
      <c r="B245" s="142">
        <v>43.85</v>
      </c>
      <c r="C245" s="142">
        <v>195.14</v>
      </c>
      <c r="D245" s="63">
        <f t="shared" si="417"/>
        <v>1867.3624901123053</v>
      </c>
      <c r="E245" s="63">
        <f t="shared" si="418"/>
        <v>-1761.8224901123053</v>
      </c>
      <c r="F245" s="63">
        <f t="shared" si="419"/>
        <v>-1364.7761134205507</v>
      </c>
      <c r="G245" s="63">
        <f t="shared" si="420"/>
        <v>-293.11686407101098</v>
      </c>
      <c r="H245" s="63">
        <f t="shared" si="421"/>
        <v>16789.673886579436</v>
      </c>
      <c r="I245" s="63">
        <f t="shared" si="422"/>
        <v>30696.663135929008</v>
      </c>
      <c r="J245" s="59">
        <f t="shared" si="423"/>
        <v>1395.8980391726782</v>
      </c>
      <c r="K245" s="59">
        <f t="shared" si="424"/>
        <v>192.12144022374417</v>
      </c>
      <c r="L245" s="59">
        <f t="shared" si="425"/>
        <v>1233.8910462023487</v>
      </c>
      <c r="M245" s="60"/>
      <c r="N245" s="65">
        <f t="shared" si="426"/>
        <v>10</v>
      </c>
      <c r="O245" s="65">
        <f t="shared" si="427"/>
        <v>4.8869219055841422E-3</v>
      </c>
      <c r="P245" s="65">
        <f t="shared" si="428"/>
        <v>1.7453292519927421E-4</v>
      </c>
      <c r="Q245" s="59">
        <f t="shared" si="429"/>
        <v>4.8884098489645478E-3</v>
      </c>
      <c r="R245" s="59">
        <f t="shared" si="430"/>
        <v>1.0000019913839964</v>
      </c>
      <c r="S245" s="59">
        <f t="shared" si="431"/>
        <v>7.2284583475423245</v>
      </c>
      <c r="T245" s="59">
        <f t="shared" si="432"/>
        <v>-6.6703908116832498</v>
      </c>
      <c r="U245" s="59">
        <f t="shared" si="433"/>
        <v>-1.8041832499755195</v>
      </c>
      <c r="W245" s="72">
        <f t="shared" ref="W245" si="448">B245-0.001</f>
        <v>43.849000000000004</v>
      </c>
      <c r="X245" s="72">
        <f t="shared" ref="X245" si="449">C245-0.001</f>
        <v>195.13899999999998</v>
      </c>
    </row>
    <row r="246" spans="1:24" x14ac:dyDescent="0.4">
      <c r="A246" s="142">
        <v>2420</v>
      </c>
      <c r="B246" s="142">
        <v>43.74</v>
      </c>
      <c r="C246" s="142">
        <v>195.29</v>
      </c>
      <c r="D246" s="63">
        <f t="shared" si="417"/>
        <v>1874.5806972407966</v>
      </c>
      <c r="E246" s="63">
        <f t="shared" si="418"/>
        <v>-1769.0406972407966</v>
      </c>
      <c r="F246" s="63">
        <f t="shared" si="419"/>
        <v>-1371.4543235490526</v>
      </c>
      <c r="G246" s="63">
        <f t="shared" si="420"/>
        <v>-294.93316174959102</v>
      </c>
      <c r="H246" s="63">
        <f t="shared" si="421"/>
        <v>16782.995676450933</v>
      </c>
      <c r="I246" s="63">
        <f t="shared" si="422"/>
        <v>30694.846838250429</v>
      </c>
      <c r="J246" s="59">
        <f t="shared" si="423"/>
        <v>1402.8088007568956</v>
      </c>
      <c r="K246" s="59">
        <f t="shared" si="424"/>
        <v>192.1366946040107</v>
      </c>
      <c r="L246" s="59">
        <f t="shared" si="425"/>
        <v>1240.1743456045619</v>
      </c>
      <c r="M246" s="60"/>
      <c r="N246" s="65">
        <f t="shared" si="426"/>
        <v>10</v>
      </c>
      <c r="O246" s="65">
        <f t="shared" si="427"/>
        <v>-1.9198621771937526E-3</v>
      </c>
      <c r="P246" s="65">
        <f t="shared" si="428"/>
        <v>2.6179938779915934E-3</v>
      </c>
      <c r="Q246" s="59">
        <f t="shared" si="429"/>
        <v>2.6398311091839766E-3</v>
      </c>
      <c r="R246" s="59">
        <f t="shared" si="430"/>
        <v>1.000000580726095</v>
      </c>
      <c r="S246" s="59">
        <f t="shared" si="431"/>
        <v>7.2182071284913407</v>
      </c>
      <c r="T246" s="59">
        <f t="shared" si="432"/>
        <v>-6.6782101285019406</v>
      </c>
      <c r="U246" s="59">
        <f t="shared" si="433"/>
        <v>-1.8162976785800535</v>
      </c>
      <c r="W246" s="72">
        <f t="shared" ref="W246" si="450">B246+0.001</f>
        <v>43.741</v>
      </c>
      <c r="X246" s="72">
        <f t="shared" ref="X246" si="451">C246+0.001</f>
        <v>195.291</v>
      </c>
    </row>
    <row r="247" spans="1:24" x14ac:dyDescent="0.4">
      <c r="A247" s="142">
        <v>2430</v>
      </c>
      <c r="B247" s="142">
        <v>44.21</v>
      </c>
      <c r="C247" s="142">
        <v>195.13</v>
      </c>
      <c r="D247" s="63">
        <f t="shared" si="417"/>
        <v>1881.7771076559106</v>
      </c>
      <c r="E247" s="63">
        <f t="shared" si="418"/>
        <v>-1776.2371076559107</v>
      </c>
      <c r="F247" s="63">
        <f t="shared" si="419"/>
        <v>-1378.1545316134914</v>
      </c>
      <c r="G247" s="63">
        <f t="shared" si="420"/>
        <v>-296.75478107110308</v>
      </c>
      <c r="H247" s="63">
        <f t="shared" si="421"/>
        <v>16776.295468386495</v>
      </c>
      <c r="I247" s="63">
        <f t="shared" si="422"/>
        <v>30693.025218928917</v>
      </c>
      <c r="J247" s="59">
        <f t="shared" si="423"/>
        <v>1409.7422860563415</v>
      </c>
      <c r="K247" s="59">
        <f t="shared" si="424"/>
        <v>192.1518226612512</v>
      </c>
      <c r="L247" s="59">
        <f t="shared" si="425"/>
        <v>1246.4779170894994</v>
      </c>
      <c r="M247" s="60"/>
      <c r="N247" s="65">
        <f t="shared" si="426"/>
        <v>10</v>
      </c>
      <c r="O247" s="65">
        <f t="shared" si="427"/>
        <v>8.2030474843733294E-3</v>
      </c>
      <c r="P247" s="65">
        <f t="shared" si="428"/>
        <v>-2.7925268031908676E-3</v>
      </c>
      <c r="Q247" s="59">
        <f t="shared" si="429"/>
        <v>8.4290879400950036E-3</v>
      </c>
      <c r="R247" s="59">
        <f t="shared" si="430"/>
        <v>1.0000059208356924</v>
      </c>
      <c r="S247" s="59">
        <f t="shared" si="431"/>
        <v>7.1964104151140109</v>
      </c>
      <c r="T247" s="59">
        <f t="shared" si="432"/>
        <v>-6.7002080644389181</v>
      </c>
      <c r="U247" s="59">
        <f t="shared" si="433"/>
        <v>-1.821619321512042</v>
      </c>
      <c r="W247" s="72">
        <f t="shared" ref="W247" si="452">B247-0.001</f>
        <v>44.209000000000003</v>
      </c>
      <c r="X247" s="72">
        <f t="shared" ref="X247" si="453">C247-0.001</f>
        <v>195.12899999999999</v>
      </c>
    </row>
    <row r="248" spans="1:24" x14ac:dyDescent="0.4">
      <c r="A248" s="142">
        <v>2440</v>
      </c>
      <c r="B248" s="142">
        <v>44.55</v>
      </c>
      <c r="C248" s="142">
        <v>195.5</v>
      </c>
      <c r="D248" s="63">
        <f t="shared" si="417"/>
        <v>1888.9242779660635</v>
      </c>
      <c r="E248" s="63">
        <f t="shared" si="418"/>
        <v>-1783.3842779660636</v>
      </c>
      <c r="F248" s="63">
        <f t="shared" si="419"/>
        <v>-1384.900245192378</v>
      </c>
      <c r="G248" s="63">
        <f t="shared" si="420"/>
        <v>-298.60216880132162</v>
      </c>
      <c r="H248" s="63">
        <f t="shared" si="421"/>
        <v>16769.549754807609</v>
      </c>
      <c r="I248" s="63">
        <f t="shared" si="422"/>
        <v>30691.177831198696</v>
      </c>
      <c r="J248" s="59">
        <f t="shared" si="423"/>
        <v>1416.7257830458093</v>
      </c>
      <c r="K248" s="59">
        <f t="shared" si="424"/>
        <v>192.16743349629584</v>
      </c>
      <c r="L248" s="59">
        <f t="shared" si="425"/>
        <v>1252.8329114347491</v>
      </c>
      <c r="M248" s="60"/>
      <c r="N248" s="65">
        <f t="shared" si="426"/>
        <v>10</v>
      </c>
      <c r="O248" s="65">
        <f t="shared" si="427"/>
        <v>5.9341194567806557E-3</v>
      </c>
      <c r="P248" s="65">
        <f t="shared" si="428"/>
        <v>6.4577182323790989E-3</v>
      </c>
      <c r="Q248" s="59">
        <f t="shared" si="429"/>
        <v>7.4574343651339081E-3</v>
      </c>
      <c r="R248" s="59">
        <f t="shared" si="430"/>
        <v>1.0000046344697164</v>
      </c>
      <c r="S248" s="59">
        <f t="shared" si="431"/>
        <v>7.1471703101527773</v>
      </c>
      <c r="T248" s="59">
        <f t="shared" si="432"/>
        <v>-6.7457135788864848</v>
      </c>
      <c r="U248" s="59">
        <f t="shared" si="433"/>
        <v>-1.8473877302185531</v>
      </c>
      <c r="W248" s="72">
        <f t="shared" ref="W248" si="454">B248+0.001</f>
        <v>44.550999999999995</v>
      </c>
      <c r="X248" s="72">
        <f t="shared" ref="X248" si="455">C248+0.001</f>
        <v>195.501</v>
      </c>
    </row>
    <row r="249" spans="1:24" x14ac:dyDescent="0.4">
      <c r="A249" s="142">
        <v>2450</v>
      </c>
      <c r="B249" s="142">
        <v>44.97</v>
      </c>
      <c r="C249" s="142">
        <v>195.37</v>
      </c>
      <c r="D249" s="63">
        <f t="shared" si="417"/>
        <v>1896.0248884891075</v>
      </c>
      <c r="E249" s="63">
        <f t="shared" si="418"/>
        <v>-1790.4848884891076</v>
      </c>
      <c r="F249" s="63">
        <f t="shared" si="419"/>
        <v>-1391.6876599198674</v>
      </c>
      <c r="G249" s="63">
        <f t="shared" si="420"/>
        <v>-300.47616518880875</v>
      </c>
      <c r="H249" s="63">
        <f t="shared" si="421"/>
        <v>16762.76234008012</v>
      </c>
      <c r="I249" s="63">
        <f t="shared" si="422"/>
        <v>30689.30383481121</v>
      </c>
      <c r="J249" s="59">
        <f t="shared" si="423"/>
        <v>1423.7557615756323</v>
      </c>
      <c r="K249" s="59">
        <f t="shared" si="424"/>
        <v>192.18358372363397</v>
      </c>
      <c r="L249" s="59">
        <f t="shared" si="425"/>
        <v>1259.2369544283604</v>
      </c>
      <c r="M249" s="60"/>
      <c r="N249" s="65">
        <f t="shared" si="426"/>
        <v>10</v>
      </c>
      <c r="O249" s="65">
        <f t="shared" si="427"/>
        <v>7.3303828583762137E-3</v>
      </c>
      <c r="P249" s="65">
        <f t="shared" si="428"/>
        <v>-2.2689280275925493E-3</v>
      </c>
      <c r="Q249" s="59">
        <f t="shared" si="429"/>
        <v>7.5024608905180923E-3</v>
      </c>
      <c r="R249" s="59">
        <f t="shared" si="430"/>
        <v>1.0000046906030198</v>
      </c>
      <c r="S249" s="59">
        <f t="shared" si="431"/>
        <v>7.1006105230440122</v>
      </c>
      <c r="T249" s="59">
        <f t="shared" si="432"/>
        <v>-6.7874147274894101</v>
      </c>
      <c r="U249" s="59">
        <f t="shared" si="433"/>
        <v>-1.873996387487123</v>
      </c>
      <c r="W249" s="72">
        <f t="shared" ref="W249" si="456">B249-0.001</f>
        <v>44.969000000000001</v>
      </c>
      <c r="X249" s="72">
        <f t="shared" ref="X249" si="457">C249-0.001</f>
        <v>195.369</v>
      </c>
    </row>
    <row r="250" spans="1:24" x14ac:dyDescent="0.4">
      <c r="A250" s="142">
        <v>2460</v>
      </c>
      <c r="B250" s="142">
        <v>45.42</v>
      </c>
      <c r="C250" s="142">
        <v>195.3</v>
      </c>
      <c r="D250" s="63">
        <f t="shared" si="417"/>
        <v>1903.0718321082868</v>
      </c>
      <c r="E250" s="63">
        <f t="shared" si="418"/>
        <v>-1797.5318321082868</v>
      </c>
      <c r="F250" s="63">
        <f t="shared" si="419"/>
        <v>-1398.5301250518157</v>
      </c>
      <c r="G250" s="63">
        <f t="shared" si="420"/>
        <v>-302.35252769213548</v>
      </c>
      <c r="H250" s="63">
        <f t="shared" si="421"/>
        <v>16755.919874948173</v>
      </c>
      <c r="I250" s="63">
        <f t="shared" si="422"/>
        <v>30687.427472307882</v>
      </c>
      <c r="J250" s="59">
        <f t="shared" si="423"/>
        <v>1430.8401593746489</v>
      </c>
      <c r="K250" s="59">
        <f t="shared" si="424"/>
        <v>192.19920202331738</v>
      </c>
      <c r="L250" s="59">
        <f t="shared" si="425"/>
        <v>1265.6846893883437</v>
      </c>
      <c r="M250" s="60"/>
      <c r="N250" s="65">
        <f t="shared" si="426"/>
        <v>10</v>
      </c>
      <c r="O250" s="65">
        <f t="shared" si="427"/>
        <v>7.8539816339745321E-3</v>
      </c>
      <c r="P250" s="65">
        <f t="shared" si="428"/>
        <v>-1.2217304763959117E-3</v>
      </c>
      <c r="Q250" s="59">
        <f t="shared" si="429"/>
        <v>7.9016710128785306E-3</v>
      </c>
      <c r="R250" s="59">
        <f t="shared" si="430"/>
        <v>1.0000052030662192</v>
      </c>
      <c r="S250" s="59">
        <f t="shared" si="431"/>
        <v>7.0469436191793182</v>
      </c>
      <c r="T250" s="59">
        <f t="shared" si="432"/>
        <v>-6.8424651319481971</v>
      </c>
      <c r="U250" s="59">
        <f t="shared" si="433"/>
        <v>-1.8763625033267477</v>
      </c>
      <c r="W250" s="72">
        <f t="shared" ref="W250" si="458">B250+0.001</f>
        <v>45.420999999999999</v>
      </c>
      <c r="X250" s="72">
        <f t="shared" ref="X250" si="459">C250+0.001</f>
        <v>195.30100000000002</v>
      </c>
    </row>
    <row r="251" spans="1:24" x14ac:dyDescent="0.4">
      <c r="A251" s="142">
        <v>2470</v>
      </c>
      <c r="B251" s="142">
        <v>46.27</v>
      </c>
      <c r="C251" s="142">
        <v>194.96</v>
      </c>
      <c r="D251" s="63">
        <f t="shared" si="417"/>
        <v>1910.0377970261491</v>
      </c>
      <c r="E251" s="63">
        <f t="shared" si="418"/>
        <v>-1804.4977970261491</v>
      </c>
      <c r="F251" s="63">
        <f t="shared" si="419"/>
        <v>-1405.4559620068496</v>
      </c>
      <c r="G251" s="63">
        <f t="shared" si="420"/>
        <v>-304.22499402295546</v>
      </c>
      <c r="H251" s="63">
        <f t="shared" si="421"/>
        <v>16748.99403799314</v>
      </c>
      <c r="I251" s="63">
        <f t="shared" si="422"/>
        <v>30685.555005977061</v>
      </c>
      <c r="J251" s="59">
        <f t="shared" si="423"/>
        <v>1438.0053227053322</v>
      </c>
      <c r="K251" s="59">
        <f t="shared" si="424"/>
        <v>192.21381187756603</v>
      </c>
      <c r="L251" s="59">
        <f t="shared" si="425"/>
        <v>1272.1937864587021</v>
      </c>
      <c r="M251" s="60"/>
      <c r="N251" s="65">
        <f t="shared" si="426"/>
        <v>10</v>
      </c>
      <c r="O251" s="65">
        <f t="shared" si="427"/>
        <v>1.4835298641951825E-2</v>
      </c>
      <c r="P251" s="65">
        <f t="shared" si="428"/>
        <v>-5.9341194567807797E-3</v>
      </c>
      <c r="Q251" s="59">
        <f t="shared" si="429"/>
        <v>1.5434083476730587E-2</v>
      </c>
      <c r="R251" s="59">
        <f t="shared" si="430"/>
        <v>1.0000198513839458</v>
      </c>
      <c r="S251" s="59">
        <f t="shared" si="431"/>
        <v>6.9659649178622729</v>
      </c>
      <c r="T251" s="59">
        <f t="shared" si="432"/>
        <v>-6.9258369550339172</v>
      </c>
      <c r="U251" s="59">
        <f t="shared" si="433"/>
        <v>-1.8724663308199938</v>
      </c>
      <c r="W251" s="72">
        <f t="shared" ref="W251" si="460">B251-0.001</f>
        <v>46.269000000000005</v>
      </c>
      <c r="X251" s="72">
        <f t="shared" ref="X251" si="461">C251-0.001</f>
        <v>194.959</v>
      </c>
    </row>
    <row r="252" spans="1:24" x14ac:dyDescent="0.4">
      <c r="A252" s="142">
        <v>2480</v>
      </c>
      <c r="B252" s="142">
        <v>47.18</v>
      </c>
      <c r="C252" s="142">
        <v>194.66</v>
      </c>
      <c r="D252" s="63">
        <f t="shared" si="417"/>
        <v>1916.8927406464829</v>
      </c>
      <c r="E252" s="63">
        <f t="shared" si="418"/>
        <v>-1811.352740646483</v>
      </c>
      <c r="F252" s="63">
        <f t="shared" si="419"/>
        <v>-1412.4947538832091</v>
      </c>
      <c r="G252" s="63">
        <f t="shared" si="420"/>
        <v>-306.08588996115674</v>
      </c>
      <c r="H252" s="63">
        <f t="shared" si="421"/>
        <v>16741.95524611678</v>
      </c>
      <c r="I252" s="63">
        <f t="shared" si="422"/>
        <v>30683.694110038861</v>
      </c>
      <c r="J252" s="59">
        <f t="shared" si="423"/>
        <v>1445.278520486934</v>
      </c>
      <c r="K252" s="59">
        <f t="shared" si="424"/>
        <v>192.22688012122327</v>
      </c>
      <c r="L252" s="59">
        <f t="shared" si="425"/>
        <v>1278.7819747138501</v>
      </c>
      <c r="M252" s="60"/>
      <c r="N252" s="65">
        <f t="shared" si="426"/>
        <v>10</v>
      </c>
      <c r="O252" s="65">
        <f t="shared" si="427"/>
        <v>1.588249619314834E-2</v>
      </c>
      <c r="P252" s="65">
        <f t="shared" si="428"/>
        <v>-5.2359877559831867E-3</v>
      </c>
      <c r="Q252" s="59">
        <f t="shared" si="429"/>
        <v>1.6333561630794691E-2</v>
      </c>
      <c r="R252" s="59">
        <f t="shared" si="430"/>
        <v>1.0000222326960979</v>
      </c>
      <c r="S252" s="59">
        <f t="shared" si="431"/>
        <v>6.854943620333966</v>
      </c>
      <c r="T252" s="59">
        <f t="shared" si="432"/>
        <v>-7.0387918763593955</v>
      </c>
      <c r="U252" s="59">
        <f t="shared" si="433"/>
        <v>-1.8608959382012635</v>
      </c>
      <c r="W252" s="72">
        <f t="shared" ref="W252" si="462">B252+0.001</f>
        <v>47.180999999999997</v>
      </c>
      <c r="X252" s="72">
        <f t="shared" ref="X252" si="463">C252+0.001</f>
        <v>194.661</v>
      </c>
    </row>
    <row r="253" spans="1:24" x14ac:dyDescent="0.4">
      <c r="A253" s="142">
        <v>2490</v>
      </c>
      <c r="B253" s="142">
        <v>47.83</v>
      </c>
      <c r="C253" s="142">
        <v>194.61</v>
      </c>
      <c r="D253" s="63">
        <f t="shared" si="417"/>
        <v>1923.6479633088697</v>
      </c>
      <c r="E253" s="63">
        <f t="shared" si="418"/>
        <v>-1818.1079633088698</v>
      </c>
      <c r="F253" s="63">
        <f t="shared" si="419"/>
        <v>-1419.6288536321454</v>
      </c>
      <c r="G253" s="63">
        <f t="shared" si="420"/>
        <v>-307.94882087807139</v>
      </c>
      <c r="H253" s="63">
        <f t="shared" si="421"/>
        <v>16734.821146367845</v>
      </c>
      <c r="I253" s="63">
        <f t="shared" si="422"/>
        <v>30681.831179121946</v>
      </c>
      <c r="J253" s="59">
        <f t="shared" si="423"/>
        <v>1452.6453656502381</v>
      </c>
      <c r="K253" s="59">
        <f t="shared" si="424"/>
        <v>192.23909897505382</v>
      </c>
      <c r="L253" s="59">
        <f t="shared" si="425"/>
        <v>1285.4444810942739</v>
      </c>
      <c r="M253" s="60"/>
      <c r="N253" s="65">
        <f t="shared" si="426"/>
        <v>10</v>
      </c>
      <c r="O253" s="65">
        <f t="shared" si="427"/>
        <v>1.1344640137963118E-2</v>
      </c>
      <c r="P253" s="65">
        <f t="shared" si="428"/>
        <v>-8.7266462599686718E-4</v>
      </c>
      <c r="Q253" s="59">
        <f t="shared" si="429"/>
        <v>1.1362872376786237E-2</v>
      </c>
      <c r="R253" s="59">
        <f t="shared" si="430"/>
        <v>1.0000107597113115</v>
      </c>
      <c r="S253" s="59">
        <f t="shared" si="431"/>
        <v>6.7552226623868172</v>
      </c>
      <c r="T253" s="59">
        <f t="shared" si="432"/>
        <v>-7.1340997489361602</v>
      </c>
      <c r="U253" s="59">
        <f t="shared" si="433"/>
        <v>-1.8629309169146733</v>
      </c>
      <c r="W253" s="72">
        <f t="shared" ref="W253" si="464">B253-0.001</f>
        <v>47.829000000000001</v>
      </c>
      <c r="X253" s="72">
        <f t="shared" ref="X253" si="465">C253-0.001</f>
        <v>194.60900000000001</v>
      </c>
    </row>
    <row r="254" spans="1:24" x14ac:dyDescent="0.4">
      <c r="A254" s="142">
        <v>2500</v>
      </c>
      <c r="B254" s="142">
        <v>48.26</v>
      </c>
      <c r="C254" s="142">
        <v>194.56</v>
      </c>
      <c r="D254" s="63">
        <f t="shared" si="417"/>
        <v>1930.3334152085201</v>
      </c>
      <c r="E254" s="63">
        <f t="shared" si="418"/>
        <v>-1824.7934152085202</v>
      </c>
      <c r="F254" s="63">
        <f t="shared" si="419"/>
        <v>-1426.8258936268628</v>
      </c>
      <c r="G254" s="63">
        <f t="shared" si="420"/>
        <v>-309.82148618143992</v>
      </c>
      <c r="H254" s="63">
        <f t="shared" si="421"/>
        <v>16727.624106373129</v>
      </c>
      <c r="I254" s="63">
        <f t="shared" si="422"/>
        <v>30679.958513818576</v>
      </c>
      <c r="J254" s="59">
        <f t="shared" si="423"/>
        <v>1460.0758487228572</v>
      </c>
      <c r="K254" s="59">
        <f t="shared" si="424"/>
        <v>192.25104371259673</v>
      </c>
      <c r="L254" s="59">
        <f t="shared" si="425"/>
        <v>1292.1614596432273</v>
      </c>
      <c r="M254" s="60"/>
      <c r="N254" s="65">
        <f t="shared" si="426"/>
        <v>10</v>
      </c>
      <c r="O254" s="65">
        <f t="shared" si="427"/>
        <v>7.5049157835756124E-3</v>
      </c>
      <c r="P254" s="65">
        <f t="shared" si="428"/>
        <v>-8.726646259973632E-4</v>
      </c>
      <c r="Q254" s="59">
        <f t="shared" si="429"/>
        <v>7.5329225529801036E-3</v>
      </c>
      <c r="R254" s="59">
        <f t="shared" si="430"/>
        <v>1.0000047287703491</v>
      </c>
      <c r="S254" s="59">
        <f t="shared" si="431"/>
        <v>6.6854518996504044</v>
      </c>
      <c r="T254" s="59">
        <f t="shared" si="432"/>
        <v>-7.1970399947174952</v>
      </c>
      <c r="U254" s="59">
        <f t="shared" si="433"/>
        <v>-1.8726653033685525</v>
      </c>
      <c r="W254" s="72">
        <f t="shared" ref="W254" si="466">B254+0.001</f>
        <v>48.260999999999996</v>
      </c>
      <c r="X254" s="72">
        <f t="shared" ref="X254" si="467">C254+0.001</f>
        <v>194.56100000000001</v>
      </c>
    </row>
    <row r="255" spans="1:24" x14ac:dyDescent="0.4">
      <c r="A255" s="142">
        <v>2510</v>
      </c>
      <c r="B255" s="142">
        <v>48.63</v>
      </c>
      <c r="C255" s="142">
        <v>194.63</v>
      </c>
      <c r="D255" s="63">
        <f t="shared" si="417"/>
        <v>1936.9667910314067</v>
      </c>
      <c r="E255" s="63">
        <f t="shared" si="418"/>
        <v>-1831.4267910314068</v>
      </c>
      <c r="F255" s="63">
        <f t="shared" si="419"/>
        <v>-1434.0675960327451</v>
      </c>
      <c r="G255" s="63">
        <f t="shared" si="420"/>
        <v>-311.70714706678041</v>
      </c>
      <c r="H255" s="63">
        <f t="shared" si="421"/>
        <v>16720.382403967247</v>
      </c>
      <c r="I255" s="63">
        <f t="shared" si="422"/>
        <v>30678.072852933234</v>
      </c>
      <c r="J255" s="59">
        <f t="shared" si="423"/>
        <v>1467.5527982064727</v>
      </c>
      <c r="K255" s="59">
        <f t="shared" si="424"/>
        <v>192.26299292620507</v>
      </c>
      <c r="L255" s="59">
        <f t="shared" si="425"/>
        <v>1298.9210049831424</v>
      </c>
      <c r="M255" s="60"/>
      <c r="N255" s="65">
        <f t="shared" si="426"/>
        <v>10</v>
      </c>
      <c r="O255" s="65">
        <f t="shared" si="427"/>
        <v>6.4577182323790989E-3</v>
      </c>
      <c r="P255" s="65">
        <f t="shared" si="428"/>
        <v>1.2217304763959117E-3</v>
      </c>
      <c r="Q255" s="59">
        <f t="shared" si="429"/>
        <v>6.5221129997228289E-3</v>
      </c>
      <c r="R255" s="59">
        <f t="shared" si="430"/>
        <v>1.0000035448449109</v>
      </c>
      <c r="S255" s="59">
        <f t="shared" si="431"/>
        <v>6.6333758228865696</v>
      </c>
      <c r="T255" s="59">
        <f t="shared" si="432"/>
        <v>-7.241702405882215</v>
      </c>
      <c r="U255" s="59">
        <f t="shared" si="433"/>
        <v>-1.8856608853405101</v>
      </c>
      <c r="W255" s="72">
        <f t="shared" ref="W255" si="468">B255-0.001</f>
        <v>48.629000000000005</v>
      </c>
      <c r="X255" s="72">
        <f t="shared" ref="X255" si="469">C255-0.001</f>
        <v>194.62899999999999</v>
      </c>
    </row>
    <row r="256" spans="1:24" x14ac:dyDescent="0.4">
      <c r="A256" s="142">
        <v>2520</v>
      </c>
      <c r="B256" s="142">
        <v>49.45</v>
      </c>
      <c r="C256" s="142">
        <v>194.9</v>
      </c>
      <c r="D256" s="63">
        <f t="shared" si="417"/>
        <v>1943.5220618285259</v>
      </c>
      <c r="E256" s="63">
        <f t="shared" si="418"/>
        <v>-1837.982061828526</v>
      </c>
      <c r="F256" s="63">
        <f t="shared" si="419"/>
        <v>-1441.3698051642598</v>
      </c>
      <c r="G256" s="63">
        <f t="shared" si="420"/>
        <v>-313.63181695780202</v>
      </c>
      <c r="H256" s="63">
        <f t="shared" si="421"/>
        <v>16713.080194835733</v>
      </c>
      <c r="I256" s="63">
        <f t="shared" si="422"/>
        <v>30676.148183042213</v>
      </c>
      <c r="J256" s="59">
        <f t="shared" si="423"/>
        <v>1475.0972279302503</v>
      </c>
      <c r="K256" s="59">
        <f t="shared" si="424"/>
        <v>192.27580189260112</v>
      </c>
      <c r="L256" s="59">
        <f t="shared" si="425"/>
        <v>1305.7519756695172</v>
      </c>
      <c r="M256" s="60"/>
      <c r="N256" s="65">
        <f t="shared" si="426"/>
        <v>10</v>
      </c>
      <c r="O256" s="65">
        <f t="shared" si="427"/>
        <v>1.4311699866353507E-2</v>
      </c>
      <c r="P256" s="65">
        <f t="shared" si="428"/>
        <v>4.7123889803848684E-3</v>
      </c>
      <c r="Q256" s="59">
        <f t="shared" si="429"/>
        <v>1.4747473521498744E-2</v>
      </c>
      <c r="R256" s="59">
        <f t="shared" si="430"/>
        <v>1.0000181243921227</v>
      </c>
      <c r="S256" s="59">
        <f t="shared" si="431"/>
        <v>6.5552707971192872</v>
      </c>
      <c r="T256" s="59">
        <f t="shared" si="432"/>
        <v>-7.3022091315146032</v>
      </c>
      <c r="U256" s="59">
        <f t="shared" si="433"/>
        <v>-1.9246698910215809</v>
      </c>
      <c r="W256" s="72">
        <f t="shared" ref="W256" si="470">B256+0.001</f>
        <v>49.451000000000001</v>
      </c>
      <c r="X256" s="72">
        <f t="shared" ref="X256" si="471">C256+0.001</f>
        <v>194.90100000000001</v>
      </c>
    </row>
    <row r="257" spans="1:24" x14ac:dyDescent="0.4">
      <c r="A257" s="142">
        <v>2530</v>
      </c>
      <c r="B257" s="142">
        <v>49.71</v>
      </c>
      <c r="C257" s="142">
        <v>195.09</v>
      </c>
      <c r="D257" s="63">
        <f t="shared" si="417"/>
        <v>1950.0059165950302</v>
      </c>
      <c r="E257" s="63">
        <f t="shared" si="418"/>
        <v>-1844.4659165950302</v>
      </c>
      <c r="F257" s="63">
        <f t="shared" si="419"/>
        <v>-1448.723667728864</v>
      </c>
      <c r="G257" s="63">
        <f t="shared" si="420"/>
        <v>-315.60161594082439</v>
      </c>
      <c r="H257" s="63">
        <f t="shared" si="421"/>
        <v>16705.72633227113</v>
      </c>
      <c r="I257" s="63">
        <f t="shared" si="422"/>
        <v>30674.178384059189</v>
      </c>
      <c r="J257" s="59">
        <f t="shared" si="423"/>
        <v>1482.7018059684933</v>
      </c>
      <c r="K257" s="59">
        <f t="shared" si="424"/>
        <v>192.28975963700498</v>
      </c>
      <c r="L257" s="59">
        <f t="shared" si="425"/>
        <v>1312.6515236024529</v>
      </c>
      <c r="M257" s="60"/>
      <c r="N257" s="65">
        <f t="shared" si="426"/>
        <v>10</v>
      </c>
      <c r="O257" s="65">
        <f t="shared" si="427"/>
        <v>4.5378560551852217E-3</v>
      </c>
      <c r="P257" s="65">
        <f t="shared" si="428"/>
        <v>3.3161255787891863E-3</v>
      </c>
      <c r="Q257" s="59">
        <f t="shared" si="429"/>
        <v>5.1928544410273503E-3</v>
      </c>
      <c r="R257" s="59">
        <f t="shared" si="430"/>
        <v>1.0000022471508301</v>
      </c>
      <c r="S257" s="59">
        <f t="shared" si="431"/>
        <v>6.483854766504332</v>
      </c>
      <c r="T257" s="59">
        <f t="shared" si="432"/>
        <v>-7.3538625646042677</v>
      </c>
      <c r="U257" s="59">
        <f t="shared" si="433"/>
        <v>-1.9697989830223659</v>
      </c>
      <c r="W257" s="72">
        <f t="shared" ref="W257" si="472">B257-0.001</f>
        <v>49.709000000000003</v>
      </c>
      <c r="X257" s="72">
        <f t="shared" ref="X257" si="473">C257-0.001</f>
        <v>195.089</v>
      </c>
    </row>
    <row r="258" spans="1:24" x14ac:dyDescent="0.4">
      <c r="A258" s="142">
        <v>2540</v>
      </c>
      <c r="B258" s="142">
        <v>49.8</v>
      </c>
      <c r="C258" s="142">
        <v>195.43</v>
      </c>
      <c r="D258" s="63">
        <f t="shared" si="417"/>
        <v>1956.4665007020526</v>
      </c>
      <c r="E258" s="63">
        <f t="shared" si="418"/>
        <v>-1850.9265007020526</v>
      </c>
      <c r="F258" s="63">
        <f t="shared" si="419"/>
        <v>-1456.0874067523796</v>
      </c>
      <c r="G258" s="63">
        <f t="shared" si="420"/>
        <v>-317.61059803697776</v>
      </c>
      <c r="H258" s="63">
        <f t="shared" si="421"/>
        <v>16698.362593247613</v>
      </c>
      <c r="I258" s="63">
        <f t="shared" si="422"/>
        <v>30672.169401963034</v>
      </c>
      <c r="J258" s="59">
        <f t="shared" si="423"/>
        <v>1490.3244707406091</v>
      </c>
      <c r="K258" s="59">
        <f t="shared" si="424"/>
        <v>192.30496582803463</v>
      </c>
      <c r="L258" s="59">
        <f t="shared" si="425"/>
        <v>1319.5838237614848</v>
      </c>
      <c r="M258" s="60"/>
      <c r="N258" s="65">
        <f t="shared" si="426"/>
        <v>10</v>
      </c>
      <c r="O258" s="65">
        <f t="shared" si="427"/>
        <v>1.570796326794832E-3</v>
      </c>
      <c r="P258" s="65">
        <f t="shared" si="428"/>
        <v>5.9341194567807797E-3</v>
      </c>
      <c r="Q258" s="59">
        <f t="shared" si="429"/>
        <v>4.7940854046828463E-3</v>
      </c>
      <c r="R258" s="59">
        <f t="shared" si="430"/>
        <v>1.000001915275641</v>
      </c>
      <c r="S258" s="59">
        <f t="shared" si="431"/>
        <v>6.4605841070225454</v>
      </c>
      <c r="T258" s="59">
        <f t="shared" si="432"/>
        <v>-7.3637390235155467</v>
      </c>
      <c r="U258" s="59">
        <f t="shared" si="433"/>
        <v>-2.0089820961533911</v>
      </c>
      <c r="W258" s="72">
        <f t="shared" ref="W258" si="474">B258+0.001</f>
        <v>49.800999999999995</v>
      </c>
      <c r="X258" s="72">
        <f t="shared" ref="X258" si="475">C258+0.001</f>
        <v>195.43100000000001</v>
      </c>
    </row>
    <row r="259" spans="1:24" x14ac:dyDescent="0.4">
      <c r="A259" s="142">
        <v>2550</v>
      </c>
      <c r="B259" s="142">
        <v>49.94</v>
      </c>
      <c r="C259" s="142">
        <v>195.29</v>
      </c>
      <c r="D259" s="63">
        <f t="shared" si="417"/>
        <v>1962.9117415068777</v>
      </c>
      <c r="E259" s="63">
        <f t="shared" si="418"/>
        <v>-1857.3717415068777</v>
      </c>
      <c r="F259" s="63">
        <f t="shared" si="419"/>
        <v>-1463.4601393292426</v>
      </c>
      <c r="G259" s="63">
        <f t="shared" si="420"/>
        <v>-319.6358403627363</v>
      </c>
      <c r="H259" s="63">
        <f t="shared" si="421"/>
        <v>16690.98986067075</v>
      </c>
      <c r="I259" s="63">
        <f t="shared" si="422"/>
        <v>30670.144159637275</v>
      </c>
      <c r="J259" s="59">
        <f t="shared" si="423"/>
        <v>1497.9594953969745</v>
      </c>
      <c r="K259" s="59">
        <f t="shared" si="424"/>
        <v>192.32055147662925</v>
      </c>
      <c r="L259" s="59">
        <f t="shared" si="425"/>
        <v>1326.5334652562033</v>
      </c>
      <c r="M259" s="60"/>
      <c r="N259" s="65">
        <f t="shared" si="426"/>
        <v>10</v>
      </c>
      <c r="O259" s="65">
        <f t="shared" si="427"/>
        <v>2.4434609527920711E-3</v>
      </c>
      <c r="P259" s="65">
        <f t="shared" si="428"/>
        <v>-2.4434609527923192E-3</v>
      </c>
      <c r="Q259" s="59">
        <f t="shared" si="429"/>
        <v>3.0758386177351937E-3</v>
      </c>
      <c r="R259" s="59">
        <f t="shared" si="430"/>
        <v>1.000000788399346</v>
      </c>
      <c r="S259" s="59">
        <f t="shared" si="431"/>
        <v>6.4452408048251293</v>
      </c>
      <c r="T259" s="59">
        <f t="shared" si="432"/>
        <v>-7.3727325768630703</v>
      </c>
      <c r="U259" s="59">
        <f t="shared" si="433"/>
        <v>-2.0252423257585659</v>
      </c>
      <c r="W259" s="72">
        <f t="shared" ref="W259" si="476">B259-0.001</f>
        <v>49.939</v>
      </c>
      <c r="X259" s="72">
        <f t="shared" ref="X259" si="477">C259-0.001</f>
        <v>195.28899999999999</v>
      </c>
    </row>
    <row r="260" spans="1:24" x14ac:dyDescent="0.4">
      <c r="A260" s="142">
        <v>2560</v>
      </c>
      <c r="B260" s="142">
        <v>50.34</v>
      </c>
      <c r="C260" s="142">
        <v>195.1</v>
      </c>
      <c r="D260" s="63">
        <f t="shared" si="417"/>
        <v>1969.3208708818238</v>
      </c>
      <c r="E260" s="63">
        <f t="shared" si="418"/>
        <v>-1863.7808708818238</v>
      </c>
      <c r="F260" s="63">
        <f t="shared" si="419"/>
        <v>-1470.8678933814531</v>
      </c>
      <c r="G260" s="63">
        <f t="shared" si="420"/>
        <v>-321.64775000427443</v>
      </c>
      <c r="H260" s="63">
        <f t="shared" si="421"/>
        <v>16683.582106618538</v>
      </c>
      <c r="I260" s="63">
        <f t="shared" si="422"/>
        <v>30668.132249995739</v>
      </c>
      <c r="J260" s="59">
        <f t="shared" si="423"/>
        <v>1505.6259943502589</v>
      </c>
      <c r="K260" s="59">
        <f t="shared" si="424"/>
        <v>192.33519866933261</v>
      </c>
      <c r="L260" s="59">
        <f t="shared" si="425"/>
        <v>1333.5013646732809</v>
      </c>
      <c r="M260" s="60"/>
      <c r="N260" s="65">
        <f t="shared" si="426"/>
        <v>10</v>
      </c>
      <c r="O260" s="65">
        <f t="shared" si="427"/>
        <v>6.9813170079774172E-3</v>
      </c>
      <c r="P260" s="65">
        <f t="shared" si="428"/>
        <v>-3.3161255787891863E-3</v>
      </c>
      <c r="Q260" s="59">
        <f t="shared" si="429"/>
        <v>7.430900049451683E-3</v>
      </c>
      <c r="R260" s="59">
        <f t="shared" si="430"/>
        <v>1.000004601548371</v>
      </c>
      <c r="S260" s="59">
        <f t="shared" si="431"/>
        <v>6.4091293749460512</v>
      </c>
      <c r="T260" s="59">
        <f t="shared" si="432"/>
        <v>-7.4077540522104437</v>
      </c>
      <c r="U260" s="59">
        <f t="shared" si="433"/>
        <v>-2.0119096415381397</v>
      </c>
      <c r="W260" s="72">
        <f t="shared" ref="W260" si="478">B260+0.001</f>
        <v>50.341000000000001</v>
      </c>
      <c r="X260" s="72">
        <f t="shared" ref="X260" si="479">C260+0.001</f>
        <v>195.101</v>
      </c>
    </row>
    <row r="261" spans="1:24" x14ac:dyDescent="0.4">
      <c r="A261" s="142">
        <v>2570</v>
      </c>
      <c r="B261" s="142">
        <v>50.78</v>
      </c>
      <c r="C261" s="142">
        <v>194.76</v>
      </c>
      <c r="D261" s="63">
        <f t="shared" si="417"/>
        <v>1975.6735646730176</v>
      </c>
      <c r="E261" s="63">
        <f t="shared" si="418"/>
        <v>-1870.1335646730176</v>
      </c>
      <c r="F261" s="63">
        <f t="shared" si="419"/>
        <v>-1478.3300614469108</v>
      </c>
      <c r="G261" s="63">
        <f t="shared" si="420"/>
        <v>-323.63738888895381</v>
      </c>
      <c r="H261" s="63">
        <f t="shared" si="421"/>
        <v>16676.119938553082</v>
      </c>
      <c r="I261" s="63">
        <f t="shared" si="422"/>
        <v>30666.14261111106</v>
      </c>
      <c r="J261" s="59">
        <f t="shared" si="423"/>
        <v>1513.3409827479354</v>
      </c>
      <c r="K261" s="59">
        <f t="shared" si="424"/>
        <v>192.34843316447186</v>
      </c>
      <c r="L261" s="59">
        <f t="shared" si="425"/>
        <v>1340.4966322762668</v>
      </c>
      <c r="M261" s="60"/>
      <c r="N261" s="65">
        <f t="shared" si="426"/>
        <v>10</v>
      </c>
      <c r="O261" s="65">
        <f t="shared" si="427"/>
        <v>7.6794487087750102E-3</v>
      </c>
      <c r="P261" s="65">
        <f t="shared" si="428"/>
        <v>-5.9341194567807797E-3</v>
      </c>
      <c r="Q261" s="59">
        <f t="shared" si="429"/>
        <v>8.9429427475835599E-3</v>
      </c>
      <c r="R261" s="59">
        <f t="shared" si="430"/>
        <v>1.0000066647387176</v>
      </c>
      <c r="S261" s="59">
        <f t="shared" si="431"/>
        <v>6.3526937911937313</v>
      </c>
      <c r="T261" s="59">
        <f t="shared" si="432"/>
        <v>-7.4621680654576261</v>
      </c>
      <c r="U261" s="59">
        <f t="shared" si="433"/>
        <v>-1.9896388846793693</v>
      </c>
      <c r="W261" s="72">
        <f t="shared" ref="W261" si="480">B261-0.001</f>
        <v>50.779000000000003</v>
      </c>
      <c r="X261" s="72">
        <f t="shared" ref="X261" si="481">C261-0.001</f>
        <v>194.75899999999999</v>
      </c>
    </row>
    <row r="262" spans="1:24" x14ac:dyDescent="0.4">
      <c r="A262" s="142">
        <v>2580</v>
      </c>
      <c r="B262" s="142">
        <v>50.7</v>
      </c>
      <c r="C262" s="142">
        <v>194.81</v>
      </c>
      <c r="D262" s="63">
        <f t="shared" si="417"/>
        <v>1982.001969159111</v>
      </c>
      <c r="E262" s="63">
        <f t="shared" si="418"/>
        <v>-1876.461969159111</v>
      </c>
      <c r="F262" s="63">
        <f t="shared" si="419"/>
        <v>-1485.8165198974912</v>
      </c>
      <c r="G262" s="63">
        <f t="shared" si="420"/>
        <v>-325.613297914501</v>
      </c>
      <c r="H262" s="63">
        <f t="shared" si="421"/>
        <v>16668.6334801025</v>
      </c>
      <c r="I262" s="63">
        <f t="shared" si="422"/>
        <v>30664.166702085513</v>
      </c>
      <c r="J262" s="59">
        <f t="shared" si="423"/>
        <v>1521.0768391435881</v>
      </c>
      <c r="K262" s="59">
        <f t="shared" si="424"/>
        <v>192.36083234393163</v>
      </c>
      <c r="L262" s="59">
        <f t="shared" si="425"/>
        <v>1347.5016820104647</v>
      </c>
      <c r="M262" s="60"/>
      <c r="N262" s="65">
        <f t="shared" si="426"/>
        <v>10</v>
      </c>
      <c r="O262" s="65">
        <f t="shared" si="427"/>
        <v>-1.3962634015954338E-3</v>
      </c>
      <c r="P262" s="65">
        <f t="shared" si="428"/>
        <v>8.726646259973632E-4</v>
      </c>
      <c r="Q262" s="59">
        <f t="shared" si="429"/>
        <v>1.5511629373601288E-3</v>
      </c>
      <c r="R262" s="59">
        <f t="shared" si="430"/>
        <v>1.0000002005089199</v>
      </c>
      <c r="S262" s="59">
        <f t="shared" si="431"/>
        <v>6.3284044860935049</v>
      </c>
      <c r="T262" s="59">
        <f t="shared" si="432"/>
        <v>-7.4864584505804403</v>
      </c>
      <c r="U262" s="59">
        <f t="shared" si="433"/>
        <v>-1.9759090255471732</v>
      </c>
      <c r="W262" s="72">
        <f t="shared" ref="W262" si="482">B262+0.001</f>
        <v>50.701000000000001</v>
      </c>
      <c r="X262" s="72">
        <f t="shared" ref="X262" si="483">C262+0.001</f>
        <v>194.81100000000001</v>
      </c>
    </row>
    <row r="263" spans="1:24" x14ac:dyDescent="0.4">
      <c r="A263" s="142">
        <v>2590</v>
      </c>
      <c r="B263" s="142">
        <v>50.51</v>
      </c>
      <c r="C263" s="142">
        <v>194.98</v>
      </c>
      <c r="D263" s="63">
        <f t="shared" si="417"/>
        <v>1988.3485998022961</v>
      </c>
      <c r="E263" s="63">
        <f t="shared" si="418"/>
        <v>-1882.8085998022962</v>
      </c>
      <c r="F263" s="63">
        <f t="shared" si="419"/>
        <v>-1493.284736585467</v>
      </c>
      <c r="G263" s="63">
        <f t="shared" si="420"/>
        <v>-327.59972272544928</v>
      </c>
      <c r="H263" s="63">
        <f t="shared" si="421"/>
        <v>16661.165263414525</v>
      </c>
      <c r="I263" s="63">
        <f t="shared" si="422"/>
        <v>30662.180277274565</v>
      </c>
      <c r="J263" s="59">
        <f t="shared" si="423"/>
        <v>1528.7972013478175</v>
      </c>
      <c r="K263" s="59">
        <f t="shared" si="424"/>
        <v>192.37363748774587</v>
      </c>
      <c r="L263" s="59">
        <f t="shared" si="425"/>
        <v>1354.4995171603487</v>
      </c>
      <c r="M263" s="60"/>
      <c r="N263" s="65">
        <f t="shared" si="426"/>
        <v>10</v>
      </c>
      <c r="O263" s="65">
        <f t="shared" si="427"/>
        <v>-3.3161255787893104E-3</v>
      </c>
      <c r="P263" s="65">
        <f t="shared" si="428"/>
        <v>2.9670597283901418E-3</v>
      </c>
      <c r="Q263" s="59">
        <f t="shared" si="429"/>
        <v>4.0316390727876961E-3</v>
      </c>
      <c r="R263" s="59">
        <f t="shared" si="430"/>
        <v>1.0000013545116693</v>
      </c>
      <c r="S263" s="59">
        <f t="shared" si="431"/>
        <v>6.346630643185013</v>
      </c>
      <c r="T263" s="59">
        <f t="shared" si="432"/>
        <v>-7.4682166879758283</v>
      </c>
      <c r="U263" s="59">
        <f t="shared" si="433"/>
        <v>-1.9864248109482818</v>
      </c>
      <c r="W263" s="72">
        <f t="shared" ref="W263" si="484">B263-0.001</f>
        <v>50.509</v>
      </c>
      <c r="X263" s="72">
        <f t="shared" ref="X263" si="485">C263-0.001</f>
        <v>194.97899999999998</v>
      </c>
    </row>
    <row r="264" spans="1:24" x14ac:dyDescent="0.4">
      <c r="A264" s="142">
        <v>2600</v>
      </c>
      <c r="B264" s="142">
        <v>50.48</v>
      </c>
      <c r="C264" s="142">
        <v>194.8</v>
      </c>
      <c r="D264" s="63">
        <f t="shared" si="417"/>
        <v>1994.7100583924243</v>
      </c>
      <c r="E264" s="63">
        <f t="shared" si="418"/>
        <v>-1889.1700583924244</v>
      </c>
      <c r="F264" s="63">
        <f t="shared" si="419"/>
        <v>-1500.7413353808211</v>
      </c>
      <c r="G264" s="63">
        <f t="shared" si="420"/>
        <v>-329.58237946921457</v>
      </c>
      <c r="H264" s="63">
        <f t="shared" si="421"/>
        <v>16653.708664619171</v>
      </c>
      <c r="I264" s="63">
        <f t="shared" si="422"/>
        <v>30660.197620530798</v>
      </c>
      <c r="J264" s="59">
        <f t="shared" si="423"/>
        <v>1536.5054834191772</v>
      </c>
      <c r="K264" s="59">
        <f t="shared" si="424"/>
        <v>192.38626963862859</v>
      </c>
      <c r="L264" s="59">
        <f t="shared" si="425"/>
        <v>1361.4860304212509</v>
      </c>
      <c r="M264" s="60"/>
      <c r="N264" s="65">
        <f t="shared" si="426"/>
        <v>10</v>
      </c>
      <c r="O264" s="65">
        <f t="shared" si="427"/>
        <v>-5.2359877559831865E-4</v>
      </c>
      <c r="P264" s="65">
        <f t="shared" si="428"/>
        <v>-3.141592653589416E-3</v>
      </c>
      <c r="Q264" s="59">
        <f t="shared" si="429"/>
        <v>2.4798618286843155E-3</v>
      </c>
      <c r="R264" s="59">
        <f t="shared" si="430"/>
        <v>1.0000005124765394</v>
      </c>
      <c r="S264" s="59">
        <f t="shared" si="431"/>
        <v>6.3614585901281648</v>
      </c>
      <c r="T264" s="59">
        <f t="shared" si="432"/>
        <v>-7.4565987953539992</v>
      </c>
      <c r="U264" s="59">
        <f t="shared" si="433"/>
        <v>-1.9826567437652967</v>
      </c>
      <c r="W264" s="72">
        <f t="shared" ref="W264" si="486">B264+0.001</f>
        <v>50.480999999999995</v>
      </c>
      <c r="X264" s="72">
        <f t="shared" ref="X264" si="487">C264+0.001</f>
        <v>194.80100000000002</v>
      </c>
    </row>
    <row r="265" spans="1:24" x14ac:dyDescent="0.4">
      <c r="A265" s="142">
        <v>2610</v>
      </c>
      <c r="B265" s="142">
        <v>50.85</v>
      </c>
      <c r="C265" s="142">
        <v>194.41</v>
      </c>
      <c r="D265" s="63">
        <f t="shared" si="417"/>
        <v>2001.0485966842714</v>
      </c>
      <c r="E265" s="63">
        <f t="shared" si="418"/>
        <v>-1895.5085966842714</v>
      </c>
      <c r="F265" s="63">
        <f t="shared" si="419"/>
        <v>-1508.225920823576</v>
      </c>
      <c r="G265" s="63">
        <f t="shared" si="420"/>
        <v>-331.53259345266332</v>
      </c>
      <c r="H265" s="63">
        <f t="shared" si="421"/>
        <v>16646.224079176416</v>
      </c>
      <c r="I265" s="63">
        <f t="shared" si="422"/>
        <v>30658.247406547351</v>
      </c>
      <c r="J265" s="59">
        <f t="shared" si="423"/>
        <v>1544.2342078731363</v>
      </c>
      <c r="K265" s="59">
        <f t="shared" si="424"/>
        <v>192.39737706902562</v>
      </c>
      <c r="L265" s="59">
        <f t="shared" si="425"/>
        <v>1368.4731288935207</v>
      </c>
      <c r="M265" s="60"/>
      <c r="N265" s="65">
        <f t="shared" si="426"/>
        <v>10</v>
      </c>
      <c r="O265" s="65">
        <f t="shared" si="427"/>
        <v>6.4577182323790989E-3</v>
      </c>
      <c r="P265" s="65">
        <f t="shared" si="428"/>
        <v>-6.8067840827781435E-3</v>
      </c>
      <c r="Q265" s="59">
        <f t="shared" si="429"/>
        <v>8.3318160604788361E-3</v>
      </c>
      <c r="R265" s="59">
        <f t="shared" si="430"/>
        <v>1.0000057849700643</v>
      </c>
      <c r="S265" s="59">
        <f t="shared" si="431"/>
        <v>6.3385382918469464</v>
      </c>
      <c r="T265" s="59">
        <f t="shared" si="432"/>
        <v>-7.4845854427549403</v>
      </c>
      <c r="U265" s="59">
        <f t="shared" si="433"/>
        <v>-1.9502139834487238</v>
      </c>
      <c r="W265" s="72">
        <f t="shared" ref="W265" si="488">B265-0.001</f>
        <v>50.849000000000004</v>
      </c>
      <c r="X265" s="72">
        <f t="shared" ref="X265" si="489">C265-0.001</f>
        <v>194.40899999999999</v>
      </c>
    </row>
    <row r="266" spans="1:24" x14ac:dyDescent="0.4">
      <c r="A266" s="142">
        <v>2620</v>
      </c>
      <c r="B266" s="142">
        <v>51.35</v>
      </c>
      <c r="C266" s="142">
        <v>193.94</v>
      </c>
      <c r="D266" s="63">
        <f t="shared" si="417"/>
        <v>2007.3282286618651</v>
      </c>
      <c r="E266" s="63">
        <f t="shared" si="418"/>
        <v>-1901.7882286618651</v>
      </c>
      <c r="F266" s="63">
        <f t="shared" si="419"/>
        <v>-1515.7713608538083</v>
      </c>
      <c r="G266" s="63">
        <f t="shared" si="420"/>
        <v>-333.43826465785799</v>
      </c>
      <c r="H266" s="63">
        <f t="shared" si="421"/>
        <v>16638.678639146183</v>
      </c>
      <c r="I266" s="63">
        <f t="shared" si="422"/>
        <v>30656.341735342157</v>
      </c>
      <c r="J266" s="59">
        <f t="shared" si="423"/>
        <v>1552.0128526280475</v>
      </c>
      <c r="K266" s="59">
        <f t="shared" si="424"/>
        <v>192.40628515261398</v>
      </c>
      <c r="L266" s="59">
        <f t="shared" si="425"/>
        <v>1375.4782131384031</v>
      </c>
      <c r="M266" s="60"/>
      <c r="N266" s="65">
        <f t="shared" si="426"/>
        <v>10</v>
      </c>
      <c r="O266" s="65">
        <f t="shared" si="427"/>
        <v>8.7266462599716477E-3</v>
      </c>
      <c r="P266" s="65">
        <f t="shared" si="428"/>
        <v>-8.2030474843733294E-3</v>
      </c>
      <c r="Q266" s="59">
        <f t="shared" si="429"/>
        <v>1.0812424174207136E-2</v>
      </c>
      <c r="R266" s="59">
        <f t="shared" si="430"/>
        <v>1.000009742490275</v>
      </c>
      <c r="S266" s="59">
        <f t="shared" si="431"/>
        <v>6.2796319775936764</v>
      </c>
      <c r="T266" s="59">
        <f t="shared" si="432"/>
        <v>-7.5454400302324167</v>
      </c>
      <c r="U266" s="59">
        <f t="shared" si="433"/>
        <v>-1.9056712051946512</v>
      </c>
      <c r="W266" s="72">
        <f t="shared" ref="W266" si="490">B266+0.001</f>
        <v>51.350999999999999</v>
      </c>
      <c r="X266" s="72">
        <f t="shared" ref="X266" si="491">C266+0.001</f>
        <v>193.941</v>
      </c>
    </row>
    <row r="267" spans="1:24" x14ac:dyDescent="0.4">
      <c r="A267" s="142">
        <v>2630</v>
      </c>
      <c r="B267" s="142">
        <v>51.83</v>
      </c>
      <c r="C267" s="142">
        <v>194.28</v>
      </c>
      <c r="D267" s="63">
        <f t="shared" si="417"/>
        <v>2013.5410671988827</v>
      </c>
      <c r="E267" s="63">
        <f t="shared" si="418"/>
        <v>-1908.0010671988828</v>
      </c>
      <c r="F267" s="63">
        <f t="shared" si="419"/>
        <v>-1523.3707387284487</v>
      </c>
      <c r="G267" s="63">
        <f t="shared" si="420"/>
        <v>-335.34858614723038</v>
      </c>
      <c r="H267" s="63">
        <f t="shared" si="421"/>
        <v>16631.079261271541</v>
      </c>
      <c r="I267" s="63">
        <f t="shared" si="422"/>
        <v>30654.431413852784</v>
      </c>
      <c r="J267" s="59">
        <f t="shared" si="423"/>
        <v>1559.8452108606821</v>
      </c>
      <c r="K267" s="59">
        <f t="shared" si="424"/>
        <v>192.41484525571209</v>
      </c>
      <c r="L267" s="59">
        <f t="shared" si="425"/>
        <v>1382.5276053143195</v>
      </c>
      <c r="M267" s="60"/>
      <c r="N267" s="65">
        <f t="shared" si="426"/>
        <v>10</v>
      </c>
      <c r="O267" s="65">
        <f t="shared" si="427"/>
        <v>8.3775804095727272E-3</v>
      </c>
      <c r="P267" s="65">
        <f t="shared" si="428"/>
        <v>5.9341194567807797E-3</v>
      </c>
      <c r="Q267" s="59">
        <f t="shared" si="429"/>
        <v>9.5814881440310362E-3</v>
      </c>
      <c r="R267" s="59">
        <f t="shared" si="430"/>
        <v>1.000007650479823</v>
      </c>
      <c r="S267" s="59">
        <f t="shared" si="431"/>
        <v>6.2128385370176318</v>
      </c>
      <c r="T267" s="59">
        <f t="shared" si="432"/>
        <v>-7.5993778746403393</v>
      </c>
      <c r="U267" s="59">
        <f t="shared" si="433"/>
        <v>-1.9103214893723683</v>
      </c>
      <c r="W267" s="72">
        <f t="shared" ref="W267" si="492">B267-0.001</f>
        <v>51.829000000000001</v>
      </c>
      <c r="X267" s="72">
        <f t="shared" ref="X267" si="493">C267-0.001</f>
        <v>194.279</v>
      </c>
    </row>
    <row r="268" spans="1:24" x14ac:dyDescent="0.4">
      <c r="A268" s="142">
        <v>2640</v>
      </c>
      <c r="B268" s="142">
        <v>51.7</v>
      </c>
      <c r="C268" s="142">
        <v>194.6</v>
      </c>
      <c r="D268" s="63">
        <f t="shared" si="417"/>
        <v>2019.7299591229605</v>
      </c>
      <c r="E268" s="63">
        <f t="shared" si="418"/>
        <v>-1914.1899591229605</v>
      </c>
      <c r="F268" s="63">
        <f t="shared" si="419"/>
        <v>-1530.9773760946525</v>
      </c>
      <c r="G268" s="63">
        <f t="shared" si="420"/>
        <v>-337.30727996051775</v>
      </c>
      <c r="H268" s="63">
        <f t="shared" si="421"/>
        <v>16623.472623905338</v>
      </c>
      <c r="I268" s="63">
        <f t="shared" si="422"/>
        <v>30652.472720039495</v>
      </c>
      <c r="J268" s="59">
        <f t="shared" si="423"/>
        <v>1567.6951002117823</v>
      </c>
      <c r="K268" s="59">
        <f t="shared" si="424"/>
        <v>192.42498925017179</v>
      </c>
      <c r="L268" s="59">
        <f t="shared" si="425"/>
        <v>1389.6136517138718</v>
      </c>
      <c r="M268" s="60"/>
      <c r="N268" s="65">
        <f t="shared" si="426"/>
        <v>10</v>
      </c>
      <c r="O268" s="65">
        <f t="shared" si="427"/>
        <v>-2.2689280275925493E-3</v>
      </c>
      <c r="P268" s="65">
        <f t="shared" si="428"/>
        <v>5.5850536063817352E-3</v>
      </c>
      <c r="Q268" s="59">
        <f t="shared" si="429"/>
        <v>4.9389526896632674E-3</v>
      </c>
      <c r="R268" s="59">
        <f t="shared" si="430"/>
        <v>1.0000020327760979</v>
      </c>
      <c r="S268" s="59">
        <f t="shared" si="431"/>
        <v>6.1888919240777476</v>
      </c>
      <c r="T268" s="59">
        <f t="shared" si="432"/>
        <v>-7.6066373662037057</v>
      </c>
      <c r="U268" s="59">
        <f t="shared" si="433"/>
        <v>-1.9586938132873537</v>
      </c>
      <c r="W268" s="72">
        <f t="shared" ref="W268" si="494">B268+0.001</f>
        <v>51.701000000000001</v>
      </c>
      <c r="X268" s="72">
        <f t="shared" ref="X268" si="495">C268+0.001</f>
        <v>194.601</v>
      </c>
    </row>
    <row r="269" spans="1:24" x14ac:dyDescent="0.4">
      <c r="A269" s="142">
        <v>2650</v>
      </c>
      <c r="B269" s="142">
        <v>51.41</v>
      </c>
      <c r="C269" s="142">
        <v>194.63</v>
      </c>
      <c r="D269" s="63">
        <f t="shared" si="417"/>
        <v>2025.947583573605</v>
      </c>
      <c r="E269" s="63">
        <f t="shared" si="418"/>
        <v>-1920.4075835736051</v>
      </c>
      <c r="F269" s="63">
        <f t="shared" si="419"/>
        <v>-1538.5560019448578</v>
      </c>
      <c r="G269" s="63">
        <f t="shared" si="420"/>
        <v>-339.28347871724264</v>
      </c>
      <c r="H269" s="63">
        <f t="shared" si="421"/>
        <v>16615.893998055133</v>
      </c>
      <c r="I269" s="63">
        <f t="shared" si="422"/>
        <v>30650.49652128277</v>
      </c>
      <c r="J269" s="59">
        <f t="shared" si="423"/>
        <v>1575.5214533769506</v>
      </c>
      <c r="K269" s="59">
        <f t="shared" si="424"/>
        <v>192.43587317120696</v>
      </c>
      <c r="L269" s="59">
        <f t="shared" si="425"/>
        <v>1396.6894920080001</v>
      </c>
      <c r="M269" s="60"/>
      <c r="N269" s="65">
        <f t="shared" si="426"/>
        <v>10</v>
      </c>
      <c r="O269" s="65">
        <f t="shared" si="427"/>
        <v>-5.0614548307836649E-3</v>
      </c>
      <c r="P269" s="65">
        <f t="shared" si="428"/>
        <v>5.2359877559831865E-4</v>
      </c>
      <c r="Q269" s="59">
        <f t="shared" si="429"/>
        <v>5.0780403677768149E-3</v>
      </c>
      <c r="R269" s="59">
        <f t="shared" si="430"/>
        <v>1.0000021488800395</v>
      </c>
      <c r="S269" s="59">
        <f t="shared" si="431"/>
        <v>6.2176244506445375</v>
      </c>
      <c r="T269" s="59">
        <f t="shared" si="432"/>
        <v>-7.5786258502053769</v>
      </c>
      <c r="U269" s="59">
        <f t="shared" si="433"/>
        <v>-1.9761987567248813</v>
      </c>
      <c r="W269" s="72">
        <f t="shared" ref="W269" si="496">B269-0.001</f>
        <v>51.408999999999999</v>
      </c>
      <c r="X269" s="72">
        <f t="shared" ref="X269" si="497">C269-0.001</f>
        <v>194.62899999999999</v>
      </c>
    </row>
    <row r="270" spans="1:24" x14ac:dyDescent="0.4">
      <c r="A270" s="142">
        <v>2660</v>
      </c>
      <c r="B270" s="142">
        <v>51.31</v>
      </c>
      <c r="C270" s="142">
        <v>194.86</v>
      </c>
      <c r="D270" s="63">
        <f t="shared" si="417"/>
        <v>2032.1918383852285</v>
      </c>
      <c r="E270" s="63">
        <f t="shared" si="418"/>
        <v>-1926.6518383852285</v>
      </c>
      <c r="F270" s="63">
        <f t="shared" si="419"/>
        <v>-1546.1096164365124</v>
      </c>
      <c r="G270" s="63">
        <f t="shared" si="420"/>
        <v>-341.27146328651082</v>
      </c>
      <c r="H270" s="63">
        <f t="shared" si="421"/>
        <v>16608.340383563478</v>
      </c>
      <c r="I270" s="63">
        <f t="shared" si="422"/>
        <v>30648.508536713503</v>
      </c>
      <c r="J270" s="59">
        <f t="shared" si="423"/>
        <v>1583.3259796046977</v>
      </c>
      <c r="K270" s="59">
        <f t="shared" si="424"/>
        <v>192.44726103784822</v>
      </c>
      <c r="L270" s="59">
        <f t="shared" si="425"/>
        <v>1403.7537482641685</v>
      </c>
      <c r="M270" s="60"/>
      <c r="N270" s="65">
        <f t="shared" si="426"/>
        <v>10</v>
      </c>
      <c r="O270" s="65">
        <f t="shared" si="427"/>
        <v>-1.7453292519942303E-3</v>
      </c>
      <c r="P270" s="65">
        <f t="shared" si="428"/>
        <v>4.0142572795872754E-3</v>
      </c>
      <c r="Q270" s="59">
        <f t="shared" si="429"/>
        <v>3.5885046593462366E-3</v>
      </c>
      <c r="R270" s="59">
        <f t="shared" si="430"/>
        <v>1.0000010731151894</v>
      </c>
      <c r="S270" s="59">
        <f t="shared" si="431"/>
        <v>6.2442548116234633</v>
      </c>
      <c r="T270" s="59">
        <f t="shared" si="432"/>
        <v>-7.5536144916545913</v>
      </c>
      <c r="U270" s="59">
        <f t="shared" si="433"/>
        <v>-1.9879845692681537</v>
      </c>
      <c r="W270" s="72">
        <f t="shared" ref="W270" si="498">B270+0.001</f>
        <v>51.311</v>
      </c>
      <c r="X270" s="72">
        <f t="shared" ref="X270" si="499">C270+0.001</f>
        <v>194.86100000000002</v>
      </c>
    </row>
    <row r="271" spans="1:24" x14ac:dyDescent="0.4">
      <c r="A271" s="142">
        <v>2671</v>
      </c>
      <c r="B271" s="142">
        <v>51.62</v>
      </c>
      <c r="C271" s="142">
        <v>195.09399999999999</v>
      </c>
      <c r="D271" s="63">
        <f t="shared" si="417"/>
        <v>2039.044754329168</v>
      </c>
      <c r="E271" s="63">
        <f t="shared" si="418"/>
        <v>-1933.504754329168</v>
      </c>
      <c r="F271" s="63">
        <f t="shared" si="419"/>
        <v>-1554.4217932817344</v>
      </c>
      <c r="G271" s="63">
        <f t="shared" si="420"/>
        <v>-343.49516764493706</v>
      </c>
      <c r="H271" s="63">
        <f t="shared" si="421"/>
        <v>16600.028206718256</v>
      </c>
      <c r="I271" s="63">
        <f t="shared" si="422"/>
        <v>30646.284832355079</v>
      </c>
      <c r="J271" s="59">
        <f t="shared" si="423"/>
        <v>1591.9221217209799</v>
      </c>
      <c r="K271" s="59">
        <f t="shared" si="424"/>
        <v>192.46093142646987</v>
      </c>
      <c r="L271" s="59">
        <f t="shared" si="425"/>
        <v>1411.5506147558756</v>
      </c>
      <c r="M271" s="60"/>
      <c r="N271" s="65">
        <f t="shared" si="426"/>
        <v>11</v>
      </c>
      <c r="O271" s="65">
        <f t="shared" si="427"/>
        <v>5.4105206811823374E-3</v>
      </c>
      <c r="P271" s="65">
        <f t="shared" si="428"/>
        <v>4.0840704496663896E-3</v>
      </c>
      <c r="Q271" s="59">
        <f t="shared" si="429"/>
        <v>6.2832788461011368E-3</v>
      </c>
      <c r="R271" s="59">
        <f t="shared" si="430"/>
        <v>1.0000032899790769</v>
      </c>
      <c r="S271" s="59">
        <f t="shared" si="431"/>
        <v>6.852915943939494</v>
      </c>
      <c r="T271" s="59">
        <f t="shared" si="432"/>
        <v>-8.3121768452219076</v>
      </c>
      <c r="U271" s="59">
        <f t="shared" si="433"/>
        <v>-2.2237043584262368</v>
      </c>
      <c r="W271" s="72">
        <f t="shared" ref="W271" si="500">B271-0.001</f>
        <v>51.619</v>
      </c>
      <c r="X271" s="72">
        <f t="shared" ref="X271" si="501">C271-0.001</f>
        <v>195.09299999999999</v>
      </c>
    </row>
    <row r="272" spans="1:24" x14ac:dyDescent="0.4">
      <c r="A272" s="142">
        <v>2688.15</v>
      </c>
      <c r="B272" s="142">
        <v>54.15</v>
      </c>
      <c r="C272" s="142">
        <v>198.33</v>
      </c>
      <c r="D272" s="63">
        <f t="shared" si="417"/>
        <v>2049.3942601983867</v>
      </c>
      <c r="E272" s="63">
        <f t="shared" si="418"/>
        <v>-1943.8542601983868</v>
      </c>
      <c r="F272" s="63">
        <f t="shared" si="419"/>
        <v>-1567.5140831337967</v>
      </c>
      <c r="G272" s="63">
        <f t="shared" si="420"/>
        <v>-347.43276937308394</v>
      </c>
      <c r="H272" s="63">
        <f t="shared" si="421"/>
        <v>16586.935916866194</v>
      </c>
      <c r="I272" s="63">
        <f t="shared" si="422"/>
        <v>30642.347230626932</v>
      </c>
      <c r="J272" s="59">
        <f t="shared" si="423"/>
        <v>1605.5559566882239</v>
      </c>
      <c r="K272" s="59">
        <f t="shared" si="424"/>
        <v>192.49732649779435</v>
      </c>
      <c r="L272" s="59">
        <f t="shared" si="425"/>
        <v>1424.1109322474838</v>
      </c>
      <c r="M272" s="60"/>
      <c r="N272" s="65">
        <f t="shared" si="426"/>
        <v>17.150000000000091</v>
      </c>
      <c r="O272" s="65">
        <f t="shared" si="427"/>
        <v>4.4156830075456559E-2</v>
      </c>
      <c r="P272" s="65">
        <f t="shared" si="428"/>
        <v>5.6478854594536824E-2</v>
      </c>
      <c r="Q272" s="59">
        <f t="shared" si="429"/>
        <v>6.3064477974220212E-2</v>
      </c>
      <c r="R272" s="59">
        <f t="shared" si="430"/>
        <v>1.0003315592311672</v>
      </c>
      <c r="S272" s="59">
        <f t="shared" si="431"/>
        <v>10.34950586921898</v>
      </c>
      <c r="T272" s="59">
        <f t="shared" si="432"/>
        <v>-13.092289852062356</v>
      </c>
      <c r="U272" s="59">
        <f t="shared" si="433"/>
        <v>-3.9376017281468956</v>
      </c>
      <c r="W272" s="72">
        <f t="shared" ref="W272" si="502">B272+0.001</f>
        <v>54.150999999999996</v>
      </c>
      <c r="X272" s="72">
        <f t="shared" ref="X272" si="503">C272+0.001</f>
        <v>198.33100000000002</v>
      </c>
    </row>
    <row r="273" spans="1:24" x14ac:dyDescent="0.4">
      <c r="A273" s="142">
        <v>2706.46</v>
      </c>
      <c r="B273" s="142">
        <v>54.15</v>
      </c>
      <c r="C273" s="142">
        <v>201.85</v>
      </c>
      <c r="D273" s="63">
        <f t="shared" si="417"/>
        <v>2060.1200069800161</v>
      </c>
      <c r="E273" s="63">
        <f t="shared" si="418"/>
        <v>-1954.5800069800162</v>
      </c>
      <c r="F273" s="63">
        <f t="shared" si="419"/>
        <v>-1581.448587127931</v>
      </c>
      <c r="G273" s="63">
        <f t="shared" si="420"/>
        <v>-352.52931615786395</v>
      </c>
      <c r="H273" s="63">
        <f t="shared" si="421"/>
        <v>16573.001412872061</v>
      </c>
      <c r="I273" s="63">
        <f t="shared" si="422"/>
        <v>30637.250683842154</v>
      </c>
      <c r="J273" s="59">
        <f t="shared" si="423"/>
        <v>1620.2643464816661</v>
      </c>
      <c r="K273" s="59">
        <f t="shared" si="424"/>
        <v>192.5666517915931</v>
      </c>
      <c r="L273" s="59">
        <f t="shared" si="425"/>
        <v>1438.0613787252541</v>
      </c>
      <c r="M273" s="60"/>
      <c r="N273" s="65">
        <f t="shared" si="426"/>
        <v>18.309999999999945</v>
      </c>
      <c r="O273" s="65">
        <f t="shared" si="427"/>
        <v>0</v>
      </c>
      <c r="P273" s="65">
        <f t="shared" si="428"/>
        <v>6.1435589670200082E-2</v>
      </c>
      <c r="Q273" s="59">
        <f t="shared" si="429"/>
        <v>4.979411710412518E-2</v>
      </c>
      <c r="R273" s="59">
        <f t="shared" si="430"/>
        <v>1.000206672418477</v>
      </c>
      <c r="S273" s="59">
        <f t="shared" si="431"/>
        <v>10.7257467816295</v>
      </c>
      <c r="T273" s="59">
        <f t="shared" si="432"/>
        <v>-13.934503994134253</v>
      </c>
      <c r="U273" s="59">
        <f t="shared" si="433"/>
        <v>-5.0965467847799939</v>
      </c>
      <c r="W273" s="72">
        <f t="shared" ref="W273" si="504">B273-0.001</f>
        <v>54.149000000000001</v>
      </c>
      <c r="X273" s="72">
        <f t="shared" ref="X273" si="505">C273-0.001</f>
        <v>201.84899999999999</v>
      </c>
    </row>
    <row r="274" spans="1:24" x14ac:dyDescent="0.4">
      <c r="A274" s="142">
        <v>2715.81</v>
      </c>
      <c r="B274" s="142">
        <v>54.38</v>
      </c>
      <c r="C274" s="142">
        <v>200.25</v>
      </c>
      <c r="D274" s="63">
        <f t="shared" si="417"/>
        <v>2065.5809847379055</v>
      </c>
      <c r="E274" s="63">
        <f t="shared" si="418"/>
        <v>-1960.0409847379055</v>
      </c>
      <c r="F274" s="63">
        <f t="shared" si="419"/>
        <v>-1588.5314194476182</v>
      </c>
      <c r="G274" s="63">
        <f t="shared" si="420"/>
        <v>-355.25509085703652</v>
      </c>
      <c r="H274" s="63">
        <f t="shared" si="421"/>
        <v>16565.918580552374</v>
      </c>
      <c r="I274" s="63">
        <f t="shared" si="422"/>
        <v>30634.524909142983</v>
      </c>
      <c r="J274" s="59">
        <f t="shared" si="423"/>
        <v>1627.7709452352644</v>
      </c>
      <c r="K274" s="59">
        <f t="shared" si="424"/>
        <v>192.60605439142859</v>
      </c>
      <c r="L274" s="59">
        <f t="shared" si="425"/>
        <v>1445.2392372687193</v>
      </c>
      <c r="M274" s="60"/>
      <c r="N274" s="65">
        <f t="shared" si="426"/>
        <v>9.3499999999999091</v>
      </c>
      <c r="O274" s="65">
        <f t="shared" si="427"/>
        <v>4.0142572795870274E-3</v>
      </c>
      <c r="P274" s="65">
        <f t="shared" si="428"/>
        <v>-2.7925268031909173E-2</v>
      </c>
      <c r="Q274" s="59">
        <f t="shared" si="429"/>
        <v>2.3020107506027232E-2</v>
      </c>
      <c r="R274" s="59">
        <f t="shared" si="430"/>
        <v>1.0000441627860985</v>
      </c>
      <c r="S274" s="59">
        <f t="shared" si="431"/>
        <v>5.4609777578895358</v>
      </c>
      <c r="T274" s="59">
        <f t="shared" si="432"/>
        <v>-7.0828323196872116</v>
      </c>
      <c r="U274" s="59">
        <f t="shared" si="433"/>
        <v>-2.7257746991725962</v>
      </c>
      <c r="W274" s="72">
        <f t="shared" ref="W274" si="506">B274+0.001</f>
        <v>54.381</v>
      </c>
      <c r="X274" s="72">
        <f t="shared" ref="X274" si="507">C274+0.001</f>
        <v>200.251</v>
      </c>
    </row>
    <row r="275" spans="1:24" x14ac:dyDescent="0.4">
      <c r="A275" s="142">
        <v>2734.25</v>
      </c>
      <c r="B275" s="142">
        <v>52.16</v>
      </c>
      <c r="C275" s="142">
        <v>203.46</v>
      </c>
      <c r="D275" s="63">
        <f t="shared" si="417"/>
        <v>2076.6100950489508</v>
      </c>
      <c r="E275" s="63">
        <f t="shared" si="418"/>
        <v>-1971.0700950489509</v>
      </c>
      <c r="F275" s="63">
        <f t="shared" si="419"/>
        <v>-1602.2465018820906</v>
      </c>
      <c r="G275" s="63">
        <f t="shared" si="420"/>
        <v>-360.74956119476491</v>
      </c>
      <c r="H275" s="63">
        <f t="shared" si="421"/>
        <v>16552.203498117902</v>
      </c>
      <c r="I275" s="63">
        <f t="shared" si="422"/>
        <v>30629.030438805254</v>
      </c>
      <c r="J275" s="59">
        <f t="shared" si="423"/>
        <v>1642.356264242205</v>
      </c>
      <c r="K275" s="59">
        <f t="shared" si="424"/>
        <v>192.68869148441891</v>
      </c>
      <c r="L275" s="59">
        <f t="shared" si="425"/>
        <v>1459.2773774094474</v>
      </c>
      <c r="M275" s="60"/>
      <c r="N275" s="65">
        <f t="shared" si="426"/>
        <v>18.440000000000055</v>
      </c>
      <c r="O275" s="65">
        <f t="shared" si="427"/>
        <v>-3.8746309394274217E-2</v>
      </c>
      <c r="P275" s="65">
        <f t="shared" si="428"/>
        <v>5.6025068989018115E-2</v>
      </c>
      <c r="Q275" s="59">
        <f t="shared" si="429"/>
        <v>5.9300958324976394E-2</v>
      </c>
      <c r="R275" s="59">
        <f t="shared" si="430"/>
        <v>1.0002931533957169</v>
      </c>
      <c r="S275" s="59">
        <f t="shared" si="431"/>
        <v>11.029110311045171</v>
      </c>
      <c r="T275" s="59">
        <f t="shared" si="432"/>
        <v>-13.715082434472459</v>
      </c>
      <c r="U275" s="59">
        <f t="shared" si="433"/>
        <v>-5.4944703377283961</v>
      </c>
      <c r="W275" s="72">
        <f t="shared" ref="W275" si="508">B275-0.001</f>
        <v>52.158999999999999</v>
      </c>
      <c r="X275" s="72">
        <f t="shared" ref="X275" si="509">C275-0.001</f>
        <v>203.459</v>
      </c>
    </row>
    <row r="276" spans="1:24" x14ac:dyDescent="0.4">
      <c r="A276" s="142">
        <v>2752.9</v>
      </c>
      <c r="B276" s="142">
        <v>49.16</v>
      </c>
      <c r="C276" s="142">
        <v>204.6</v>
      </c>
      <c r="D276" s="63">
        <f t="shared" si="417"/>
        <v>2088.431603677358</v>
      </c>
      <c r="E276" s="63">
        <f t="shared" si="418"/>
        <v>-1982.891603677358</v>
      </c>
      <c r="F276" s="63">
        <f t="shared" si="419"/>
        <v>-1615.4196461136851</v>
      </c>
      <c r="G276" s="63">
        <f t="shared" si="420"/>
        <v>-366.61951776012569</v>
      </c>
      <c r="H276" s="63">
        <f t="shared" si="421"/>
        <v>16539.030353886308</v>
      </c>
      <c r="I276" s="63">
        <f t="shared" si="422"/>
        <v>30623.160482239891</v>
      </c>
      <c r="J276" s="59">
        <f t="shared" si="423"/>
        <v>1656.499472940674</v>
      </c>
      <c r="K276" s="59">
        <f t="shared" si="424"/>
        <v>192.78668310747014</v>
      </c>
      <c r="L276" s="59">
        <f t="shared" si="425"/>
        <v>1473.1417266960773</v>
      </c>
      <c r="M276" s="60"/>
      <c r="N276" s="65">
        <f t="shared" si="426"/>
        <v>18.650000000000091</v>
      </c>
      <c r="O276" s="65">
        <f t="shared" si="427"/>
        <v>-5.235987755982989E-2</v>
      </c>
      <c r="P276" s="65">
        <f t="shared" si="428"/>
        <v>1.9896753472735118E-2</v>
      </c>
      <c r="Q276" s="59">
        <f t="shared" si="429"/>
        <v>5.4572743067707874E-2</v>
      </c>
      <c r="R276" s="59">
        <f t="shared" si="430"/>
        <v>1.0002482559592898</v>
      </c>
      <c r="S276" s="59">
        <f t="shared" si="431"/>
        <v>11.821508628407219</v>
      </c>
      <c r="T276" s="59">
        <f t="shared" si="432"/>
        <v>-13.173144231594522</v>
      </c>
      <c r="U276" s="59">
        <f t="shared" si="433"/>
        <v>-5.869956565360793</v>
      </c>
      <c r="W276" s="72">
        <f t="shared" ref="W276" si="510">B276+0.001</f>
        <v>49.160999999999994</v>
      </c>
      <c r="X276" s="72">
        <f t="shared" ref="X276" si="511">C276+0.001</f>
        <v>204.601</v>
      </c>
    </row>
    <row r="277" spans="1:24" x14ac:dyDescent="0.4">
      <c r="A277" s="142">
        <v>2761.9</v>
      </c>
      <c r="B277" s="142">
        <v>47.55</v>
      </c>
      <c r="C277" s="142">
        <v>206.26</v>
      </c>
      <c r="D277" s="63">
        <f t="shared" si="417"/>
        <v>2094.4122604402869</v>
      </c>
      <c r="E277" s="63">
        <f t="shared" si="418"/>
        <v>-1988.8722604402869</v>
      </c>
      <c r="F277" s="63">
        <f t="shared" si="419"/>
        <v>-1621.4934280331654</v>
      </c>
      <c r="G277" s="63">
        <f t="shared" si="420"/>
        <v>-369.50611181491604</v>
      </c>
      <c r="H277" s="63">
        <f t="shared" si="421"/>
        <v>16532.956571966828</v>
      </c>
      <c r="I277" s="63">
        <f t="shared" si="422"/>
        <v>30620.2738881851</v>
      </c>
      <c r="J277" s="59">
        <f t="shared" si="423"/>
        <v>1663.0621467110973</v>
      </c>
      <c r="K277" s="59">
        <f t="shared" si="424"/>
        <v>192.83735330054444</v>
      </c>
      <c r="L277" s="59">
        <f t="shared" si="425"/>
        <v>1479.6499804768257</v>
      </c>
      <c r="M277" s="60"/>
      <c r="N277" s="65">
        <f t="shared" si="426"/>
        <v>9</v>
      </c>
      <c r="O277" s="65">
        <f t="shared" si="427"/>
        <v>-2.8099800957108696E-2</v>
      </c>
      <c r="P277" s="65">
        <f t="shared" si="428"/>
        <v>2.8972465583105809E-2</v>
      </c>
      <c r="Q277" s="59">
        <f t="shared" si="429"/>
        <v>3.5471423390119883E-2</v>
      </c>
      <c r="R277" s="59">
        <f t="shared" si="430"/>
        <v>1.0001048650174758</v>
      </c>
      <c r="S277" s="59">
        <f t="shared" si="431"/>
        <v>5.9806567629288523</v>
      </c>
      <c r="T277" s="59">
        <f t="shared" si="432"/>
        <v>-6.0737819194802434</v>
      </c>
      <c r="U277" s="59">
        <f t="shared" si="433"/>
        <v>-2.886594054790327</v>
      </c>
      <c r="W277" s="72">
        <f t="shared" ref="W277" si="512">B277-0.001</f>
        <v>47.548999999999999</v>
      </c>
      <c r="X277" s="72">
        <f t="shared" ref="X277" si="513">C277-0.001</f>
        <v>206.25899999999999</v>
      </c>
    </row>
    <row r="278" spans="1:24" x14ac:dyDescent="0.4">
      <c r="A278" s="142">
        <v>2771.16</v>
      </c>
      <c r="B278" s="142">
        <v>46.82</v>
      </c>
      <c r="C278" s="142">
        <v>207.63</v>
      </c>
      <c r="D278" s="63">
        <f t="shared" si="417"/>
        <v>2100.7057842317045</v>
      </c>
      <c r="E278" s="63">
        <f t="shared" si="418"/>
        <v>-1995.1657842317045</v>
      </c>
      <c r="F278" s="63">
        <f t="shared" si="419"/>
        <v>-1627.5486163670955</v>
      </c>
      <c r="G278" s="63">
        <f t="shared" si="420"/>
        <v>-372.58352865732928</v>
      </c>
      <c r="H278" s="63">
        <f t="shared" si="421"/>
        <v>16526.9013836329</v>
      </c>
      <c r="I278" s="63">
        <f t="shared" si="422"/>
        <v>30617.196471342686</v>
      </c>
      <c r="J278" s="59">
        <f t="shared" si="423"/>
        <v>1669.6505575913764</v>
      </c>
      <c r="K278" s="59">
        <f t="shared" si="424"/>
        <v>192.89415076095361</v>
      </c>
      <c r="L278" s="59">
        <f t="shared" si="425"/>
        <v>1486.266649268216</v>
      </c>
      <c r="M278" s="60"/>
      <c r="N278" s="65">
        <f t="shared" si="426"/>
        <v>9.2599999999997635</v>
      </c>
      <c r="O278" s="65">
        <f t="shared" si="427"/>
        <v>-1.2740903539558552E-2</v>
      </c>
      <c r="P278" s="65">
        <f t="shared" si="428"/>
        <v>2.3911010752322395E-2</v>
      </c>
      <c r="Q278" s="59">
        <f t="shared" si="429"/>
        <v>2.1678548855307511E-2</v>
      </c>
      <c r="R278" s="59">
        <f t="shared" si="430"/>
        <v>1.0000391651306428</v>
      </c>
      <c r="S278" s="59">
        <f t="shared" si="431"/>
        <v>6.2935237914176225</v>
      </c>
      <c r="T278" s="59">
        <f t="shared" si="432"/>
        <v>-6.0551883339302028</v>
      </c>
      <c r="U278" s="59">
        <f t="shared" si="433"/>
        <v>-3.0774168424132529</v>
      </c>
      <c r="W278" s="72">
        <f t="shared" ref="W278" si="514">B278+0.001</f>
        <v>46.820999999999998</v>
      </c>
      <c r="X278" s="72">
        <f t="shared" ref="X278" si="515">C278+0.001</f>
        <v>207.631</v>
      </c>
    </row>
    <row r="279" spans="1:24" x14ac:dyDescent="0.4">
      <c r="A279" s="142">
        <v>2780.31</v>
      </c>
      <c r="B279" s="142">
        <v>45.76</v>
      </c>
      <c r="C279" s="142">
        <v>210.19</v>
      </c>
      <c r="D279" s="63">
        <f t="shared" si="417"/>
        <v>2107.0289721624945</v>
      </c>
      <c r="E279" s="63">
        <f t="shared" si="418"/>
        <v>-2001.4889721624945</v>
      </c>
      <c r="F279" s="63">
        <f t="shared" si="419"/>
        <v>-1633.338028518195</v>
      </c>
      <c r="G279" s="63">
        <f t="shared" si="420"/>
        <v>-375.77928171121647</v>
      </c>
      <c r="H279" s="63">
        <f t="shared" si="421"/>
        <v>16521.111971481801</v>
      </c>
      <c r="I279" s="63">
        <f t="shared" si="422"/>
        <v>30614.0007182888</v>
      </c>
      <c r="J279" s="59">
        <f t="shared" si="423"/>
        <v>1676.0081097557679</v>
      </c>
      <c r="K279" s="59">
        <f t="shared" si="424"/>
        <v>192.95648041936241</v>
      </c>
      <c r="L279" s="59">
        <f t="shared" si="425"/>
        <v>1492.7557867421476</v>
      </c>
      <c r="M279" s="60"/>
      <c r="N279" s="65">
        <f t="shared" si="426"/>
        <v>9.1500000000000909</v>
      </c>
      <c r="O279" s="65">
        <f t="shared" si="427"/>
        <v>-1.8500490071139932E-2</v>
      </c>
      <c r="P279" s="65">
        <f t="shared" si="428"/>
        <v>4.4680428851054874E-2</v>
      </c>
      <c r="Q279" s="59">
        <f t="shared" si="429"/>
        <v>3.7217955717736784E-2</v>
      </c>
      <c r="R279" s="59">
        <f t="shared" si="430"/>
        <v>1.0001154473438352</v>
      </c>
      <c r="S279" s="59">
        <f t="shared" si="431"/>
        <v>6.3231879307900343</v>
      </c>
      <c r="T279" s="59">
        <f t="shared" si="432"/>
        <v>-5.789412151099536</v>
      </c>
      <c r="U279" s="59">
        <f t="shared" si="433"/>
        <v>-3.1957530538871839</v>
      </c>
      <c r="W279" s="72">
        <f t="shared" ref="W279" si="516">B279-0.001</f>
        <v>45.759</v>
      </c>
      <c r="X279" s="72">
        <f t="shared" ref="X279" si="517">C279-0.001</f>
        <v>210.18899999999999</v>
      </c>
    </row>
    <row r="280" spans="1:24" x14ac:dyDescent="0.4">
      <c r="A280" s="142">
        <v>2789.44</v>
      </c>
      <c r="B280" s="142">
        <v>44.65</v>
      </c>
      <c r="C280" s="142">
        <v>211.46</v>
      </c>
      <c r="D280" s="63">
        <f t="shared" si="417"/>
        <v>2113.461749151445</v>
      </c>
      <c r="E280" s="63">
        <f t="shared" si="418"/>
        <v>-2007.9217491514451</v>
      </c>
      <c r="F280" s="63">
        <f t="shared" si="419"/>
        <v>-1638.9017718710447</v>
      </c>
      <c r="G280" s="63">
        <f t="shared" si="420"/>
        <v>-379.09842537711586</v>
      </c>
      <c r="H280" s="63">
        <f t="shared" si="421"/>
        <v>16515.548228128951</v>
      </c>
      <c r="I280" s="63">
        <f t="shared" si="422"/>
        <v>30610.6815746229</v>
      </c>
      <c r="J280" s="59">
        <f t="shared" si="423"/>
        <v>1682.1755657378508</v>
      </c>
      <c r="K280" s="59">
        <f t="shared" si="424"/>
        <v>193.02416511567566</v>
      </c>
      <c r="L280" s="59">
        <f t="shared" si="425"/>
        <v>1499.151365843748</v>
      </c>
      <c r="M280" s="60"/>
      <c r="N280" s="65">
        <f t="shared" si="426"/>
        <v>9.1300000000001091</v>
      </c>
      <c r="O280" s="65">
        <f t="shared" si="427"/>
        <v>-1.937315469713705E-2</v>
      </c>
      <c r="P280" s="65">
        <f t="shared" si="428"/>
        <v>2.2165681500328164E-2</v>
      </c>
      <c r="Q280" s="59">
        <f t="shared" si="429"/>
        <v>2.4953959005072468E-2</v>
      </c>
      <c r="R280" s="59">
        <f t="shared" si="430"/>
        <v>1.0000518949040007</v>
      </c>
      <c r="S280" s="59">
        <f t="shared" si="431"/>
        <v>6.4327769889503266</v>
      </c>
      <c r="T280" s="59">
        <f t="shared" si="432"/>
        <v>-5.5637433528497677</v>
      </c>
      <c r="U280" s="59">
        <f t="shared" si="433"/>
        <v>-3.3191436658994098</v>
      </c>
      <c r="W280" s="72">
        <f t="shared" ref="W280" si="518">B280+0.001</f>
        <v>44.650999999999996</v>
      </c>
      <c r="X280" s="72">
        <f t="shared" ref="X280" si="519">C280+0.001</f>
        <v>211.46100000000001</v>
      </c>
    </row>
    <row r="281" spans="1:24" x14ac:dyDescent="0.4">
      <c r="A281" s="142">
        <v>2798.74</v>
      </c>
      <c r="B281" s="142">
        <v>43.22</v>
      </c>
      <c r="C281" s="142">
        <v>212.13</v>
      </c>
      <c r="D281" s="63">
        <f t="shared" si="417"/>
        <v>2120.1587969033976</v>
      </c>
      <c r="E281" s="63">
        <f t="shared" si="418"/>
        <v>-2014.6187969033977</v>
      </c>
      <c r="F281" s="63">
        <f t="shared" si="419"/>
        <v>-1644.3862475122457</v>
      </c>
      <c r="G281" s="63">
        <f t="shared" si="420"/>
        <v>-382.49770683933349</v>
      </c>
      <c r="H281" s="63">
        <f t="shared" si="421"/>
        <v>16510.063752487749</v>
      </c>
      <c r="I281" s="63">
        <f t="shared" si="422"/>
        <v>30607.282293160682</v>
      </c>
      <c r="J281" s="59">
        <f t="shared" si="423"/>
        <v>1688.286298808574</v>
      </c>
      <c r="K281" s="59">
        <f t="shared" si="424"/>
        <v>193.09461351739989</v>
      </c>
      <c r="L281" s="59">
        <f t="shared" si="425"/>
        <v>1505.5377339378622</v>
      </c>
      <c r="M281" s="60"/>
      <c r="N281" s="65">
        <f t="shared" si="426"/>
        <v>9.2999999999997272</v>
      </c>
      <c r="O281" s="65">
        <f t="shared" si="427"/>
        <v>-2.4958208303518907E-2</v>
      </c>
      <c r="P281" s="65">
        <f t="shared" si="428"/>
        <v>1.169370598836179E-2</v>
      </c>
      <c r="Q281" s="59">
        <f t="shared" si="429"/>
        <v>2.6243618957816128E-2</v>
      </c>
      <c r="R281" s="59">
        <f t="shared" si="430"/>
        <v>1.0000573979144893</v>
      </c>
      <c r="S281" s="59">
        <f t="shared" si="431"/>
        <v>6.6970477519526952</v>
      </c>
      <c r="T281" s="59">
        <f t="shared" si="432"/>
        <v>-5.484475641201116</v>
      </c>
      <c r="U281" s="59">
        <f t="shared" si="433"/>
        <v>-3.399281462217608</v>
      </c>
      <c r="W281" s="72">
        <f t="shared" ref="W281" si="520">B281-0.001</f>
        <v>43.219000000000001</v>
      </c>
      <c r="X281" s="72">
        <f t="shared" ref="X281" si="521">C281-0.001</f>
        <v>212.12899999999999</v>
      </c>
    </row>
    <row r="282" spans="1:24" x14ac:dyDescent="0.4">
      <c r="A282" s="142">
        <v>2808.07</v>
      </c>
      <c r="B282" s="142">
        <v>41.72</v>
      </c>
      <c r="C282" s="142">
        <v>212.35</v>
      </c>
      <c r="D282" s="63">
        <f t="shared" si="417"/>
        <v>2127.0407012078344</v>
      </c>
      <c r="E282" s="63">
        <f t="shared" si="418"/>
        <v>-2021.5007012078345</v>
      </c>
      <c r="F282" s="63">
        <f t="shared" si="419"/>
        <v>-1649.7145600962003</v>
      </c>
      <c r="G282" s="63">
        <f t="shared" si="420"/>
        <v>-385.85811717998052</v>
      </c>
      <c r="H282" s="63">
        <f t="shared" si="421"/>
        <v>16504.735439903794</v>
      </c>
      <c r="I282" s="63">
        <f t="shared" si="422"/>
        <v>30603.921882820036</v>
      </c>
      <c r="J282" s="59">
        <f t="shared" si="423"/>
        <v>1694.2386539053698</v>
      </c>
      <c r="K282" s="59">
        <f t="shared" si="424"/>
        <v>193.1644764494626</v>
      </c>
      <c r="L282" s="59">
        <f t="shared" si="425"/>
        <v>1511.779488314432</v>
      </c>
      <c r="M282" s="60"/>
      <c r="N282" s="65">
        <f t="shared" si="426"/>
        <v>9.330000000000382</v>
      </c>
      <c r="O282" s="65">
        <f t="shared" si="427"/>
        <v>-2.6179938779914945E-2</v>
      </c>
      <c r="P282" s="65">
        <f t="shared" si="428"/>
        <v>3.8397243543875051E-3</v>
      </c>
      <c r="Q282" s="59">
        <f t="shared" si="429"/>
        <v>2.6307964450146937E-2</v>
      </c>
      <c r="R282" s="59">
        <f t="shared" si="430"/>
        <v>1.0000576797415293</v>
      </c>
      <c r="S282" s="59">
        <f t="shared" si="431"/>
        <v>6.8819043044369801</v>
      </c>
      <c r="T282" s="59">
        <f t="shared" si="432"/>
        <v>-5.328312583954669</v>
      </c>
      <c r="U282" s="59">
        <f t="shared" si="433"/>
        <v>-3.3604103406470593</v>
      </c>
      <c r="W282" s="72">
        <f t="shared" ref="W282" si="522">B282+0.001</f>
        <v>41.720999999999997</v>
      </c>
      <c r="X282" s="72">
        <f t="shared" ref="X282" si="523">C282+0.001</f>
        <v>212.351</v>
      </c>
    </row>
    <row r="283" spans="1:24" x14ac:dyDescent="0.4">
      <c r="A283" s="142">
        <v>2817.29</v>
      </c>
      <c r="B283" s="142">
        <v>39.159999999999997</v>
      </c>
      <c r="C283" s="142">
        <v>212.34</v>
      </c>
      <c r="D283" s="63">
        <f t="shared" si="417"/>
        <v>2134.057327215578</v>
      </c>
      <c r="E283" s="63">
        <f t="shared" si="418"/>
        <v>-2028.517327215578</v>
      </c>
      <c r="F283" s="63">
        <f t="shared" si="419"/>
        <v>-1654.766765092337</v>
      </c>
      <c r="G283" s="63">
        <f t="shared" si="420"/>
        <v>-389.05756132710877</v>
      </c>
      <c r="H283" s="63">
        <f t="shared" si="421"/>
        <v>16499.683234907658</v>
      </c>
      <c r="I283" s="63">
        <f t="shared" si="422"/>
        <v>30600.722438672907</v>
      </c>
      <c r="J283" s="59">
        <f t="shared" si="423"/>
        <v>1699.8878883267432</v>
      </c>
      <c r="K283" s="59">
        <f t="shared" si="424"/>
        <v>193.2306991860269</v>
      </c>
      <c r="L283" s="59">
        <f t="shared" si="425"/>
        <v>1517.7062649328784</v>
      </c>
      <c r="M283" s="60"/>
      <c r="N283" s="65">
        <f t="shared" si="426"/>
        <v>9.2199999999997999</v>
      </c>
      <c r="O283" s="65">
        <f t="shared" si="427"/>
        <v>-4.4680428851054874E-2</v>
      </c>
      <c r="P283" s="65">
        <f t="shared" si="428"/>
        <v>-1.7453292519927421E-4</v>
      </c>
      <c r="Q283" s="59">
        <f t="shared" si="429"/>
        <v>4.4680572155137099E-2</v>
      </c>
      <c r="R283" s="59">
        <f t="shared" si="430"/>
        <v>1.0001663960126148</v>
      </c>
      <c r="S283" s="59">
        <f t="shared" si="431"/>
        <v>7.0166260077433886</v>
      </c>
      <c r="T283" s="59">
        <f t="shared" si="432"/>
        <v>-5.0522049961365596</v>
      </c>
      <c r="U283" s="59">
        <f t="shared" si="433"/>
        <v>-3.1994441471282249</v>
      </c>
      <c r="W283" s="72">
        <f t="shared" ref="W283" si="524">B283-0.001</f>
        <v>39.158999999999999</v>
      </c>
      <c r="X283" s="72">
        <f t="shared" ref="X283" si="525">C283-0.001</f>
        <v>212.339</v>
      </c>
    </row>
    <row r="284" spans="1:24" x14ac:dyDescent="0.4">
      <c r="A284" s="142">
        <v>2826.62</v>
      </c>
      <c r="B284" s="142">
        <v>37.380000000000003</v>
      </c>
      <c r="C284" s="142">
        <v>211.87</v>
      </c>
      <c r="D284" s="63">
        <f t="shared" si="417"/>
        <v>2141.3820386617772</v>
      </c>
      <c r="E284" s="63">
        <f t="shared" si="418"/>
        <v>-2035.8420386617772</v>
      </c>
      <c r="F284" s="63">
        <f t="shared" si="419"/>
        <v>-1659.6612882335849</v>
      </c>
      <c r="G284" s="63">
        <f t="shared" si="420"/>
        <v>-392.12903609546186</v>
      </c>
      <c r="H284" s="63">
        <f t="shared" si="421"/>
        <v>16494.78871176641</v>
      </c>
      <c r="I284" s="63">
        <f t="shared" si="422"/>
        <v>30597.650963904554</v>
      </c>
      <c r="J284" s="59">
        <f t="shared" si="423"/>
        <v>1705.356494288018</v>
      </c>
      <c r="K284" s="59">
        <f t="shared" si="424"/>
        <v>193.29351736011915</v>
      </c>
      <c r="L284" s="59">
        <f t="shared" si="425"/>
        <v>1523.4299931115108</v>
      </c>
      <c r="M284" s="60"/>
      <c r="N284" s="65">
        <f t="shared" si="426"/>
        <v>9.3299999999999272</v>
      </c>
      <c r="O284" s="65">
        <f t="shared" si="427"/>
        <v>-3.1066860685498961E-2</v>
      </c>
      <c r="P284" s="65">
        <f t="shared" si="428"/>
        <v>-8.2030474843733294E-3</v>
      </c>
      <c r="Q284" s="59">
        <f t="shared" si="429"/>
        <v>3.1479377798970587E-2</v>
      </c>
      <c r="R284" s="59">
        <f t="shared" si="430"/>
        <v>1.0000825874529076</v>
      </c>
      <c r="S284" s="59">
        <f t="shared" si="431"/>
        <v>7.3247114461990801</v>
      </c>
      <c r="T284" s="59">
        <f t="shared" si="432"/>
        <v>-4.8945231412479719</v>
      </c>
      <c r="U284" s="59">
        <f t="shared" si="433"/>
        <v>-3.0714747683531098</v>
      </c>
      <c r="W284" s="72">
        <f t="shared" ref="W284" si="526">B284+0.001</f>
        <v>37.381</v>
      </c>
      <c r="X284" s="72">
        <f t="shared" ref="X284" si="527">C284+0.001</f>
        <v>211.87100000000001</v>
      </c>
    </row>
    <row r="285" spans="1:24" x14ac:dyDescent="0.4">
      <c r="A285" s="142">
        <v>2845.14</v>
      </c>
      <c r="B285" s="142">
        <v>33.31</v>
      </c>
      <c r="C285" s="142">
        <v>213.87</v>
      </c>
      <c r="D285" s="63">
        <f t="shared" si="417"/>
        <v>2156.4858330035049</v>
      </c>
      <c r="E285" s="63">
        <f t="shared" si="418"/>
        <v>-2050.945833003505</v>
      </c>
      <c r="F285" s="63">
        <f t="shared" si="419"/>
        <v>-1668.6619721754332</v>
      </c>
      <c r="G285" s="63">
        <f t="shared" si="420"/>
        <v>-397.9340052491541</v>
      </c>
      <c r="H285" s="63">
        <f t="shared" si="421"/>
        <v>16485.788027824561</v>
      </c>
      <c r="I285" s="63">
        <f t="shared" si="422"/>
        <v>30591.845994750864</v>
      </c>
      <c r="J285" s="59">
        <f t="shared" si="423"/>
        <v>1715.4545315799076</v>
      </c>
      <c r="K285" s="59">
        <f t="shared" si="424"/>
        <v>193.41308227866207</v>
      </c>
      <c r="L285" s="59">
        <f t="shared" si="425"/>
        <v>1534.05627927604</v>
      </c>
      <c r="M285" s="60"/>
      <c r="N285" s="65">
        <f t="shared" si="426"/>
        <v>18.519999999999982</v>
      </c>
      <c r="O285" s="65">
        <f t="shared" si="427"/>
        <v>-7.103490055616922E-2</v>
      </c>
      <c r="P285" s="65">
        <f t="shared" si="428"/>
        <v>3.4906585039886591E-2</v>
      </c>
      <c r="Q285" s="59">
        <f t="shared" si="429"/>
        <v>7.3841103733195412E-2</v>
      </c>
      <c r="R285" s="59">
        <f t="shared" si="430"/>
        <v>1.0004546236022305</v>
      </c>
      <c r="S285" s="59">
        <f t="shared" si="431"/>
        <v>15.10379434172753</v>
      </c>
      <c r="T285" s="59">
        <f t="shared" si="432"/>
        <v>-9.0006839418482638</v>
      </c>
      <c r="U285" s="59">
        <f t="shared" si="433"/>
        <v>-5.8049691536922241</v>
      </c>
      <c r="W285" s="72">
        <f t="shared" ref="W285" si="528">B285-0.001</f>
        <v>33.309000000000005</v>
      </c>
      <c r="X285" s="72">
        <f t="shared" ref="X285" si="529">C285-0.001</f>
        <v>213.869</v>
      </c>
    </row>
    <row r="286" spans="1:24" x14ac:dyDescent="0.4">
      <c r="A286" s="142">
        <v>2863.62</v>
      </c>
      <c r="B286" s="142">
        <v>32</v>
      </c>
      <c r="C286" s="142">
        <v>218.96</v>
      </c>
      <c r="D286" s="63">
        <f t="shared" si="417"/>
        <v>2172.047427232169</v>
      </c>
      <c r="E286" s="63">
        <f t="shared" si="418"/>
        <v>-2066.507427232169</v>
      </c>
      <c r="F286" s="63">
        <f t="shared" si="419"/>
        <v>-1676.6844945109046</v>
      </c>
      <c r="G286" s="63">
        <f t="shared" si="420"/>
        <v>-403.84214481502005</v>
      </c>
      <c r="H286" s="63">
        <f t="shared" si="421"/>
        <v>16477.765505489089</v>
      </c>
      <c r="I286" s="63">
        <f t="shared" si="422"/>
        <v>30585.937855184999</v>
      </c>
      <c r="J286" s="59">
        <f t="shared" si="423"/>
        <v>1724.6331123059431</v>
      </c>
      <c r="K286" s="59">
        <f t="shared" si="424"/>
        <v>193.54218306419904</v>
      </c>
      <c r="L286" s="59">
        <f t="shared" si="425"/>
        <v>1543.9995668401632</v>
      </c>
      <c r="M286" s="60"/>
      <c r="N286" s="65">
        <f t="shared" si="426"/>
        <v>18.480000000000018</v>
      </c>
      <c r="O286" s="65">
        <f t="shared" si="427"/>
        <v>-2.2863813201125755E-2</v>
      </c>
      <c r="P286" s="65">
        <f t="shared" si="428"/>
        <v>8.8837258926511439E-2</v>
      </c>
      <c r="Q286" s="59">
        <f t="shared" si="429"/>
        <v>5.3090404221182164E-2</v>
      </c>
      <c r="R286" s="59">
        <f t="shared" si="430"/>
        <v>1.0002349488077129</v>
      </c>
      <c r="S286" s="59">
        <f t="shared" si="431"/>
        <v>15.561594228664209</v>
      </c>
      <c r="T286" s="59">
        <f t="shared" si="432"/>
        <v>-8.0225223354713346</v>
      </c>
      <c r="U286" s="59">
        <f t="shared" si="433"/>
        <v>-5.9081395658659721</v>
      </c>
      <c r="W286" s="72">
        <f t="shared" ref="W286" si="530">B286+0.001</f>
        <v>32.000999999999998</v>
      </c>
      <c r="X286" s="72">
        <f t="shared" ref="X286" si="531">C286+0.001</f>
        <v>218.96100000000001</v>
      </c>
    </row>
    <row r="287" spans="1:24" x14ac:dyDescent="0.4">
      <c r="A287" s="142">
        <v>2882.02</v>
      </c>
      <c r="B287" s="142">
        <v>31.92</v>
      </c>
      <c r="C287" s="142">
        <v>219.23</v>
      </c>
      <c r="D287" s="63">
        <f t="shared" si="417"/>
        <v>2187.6583223676644</v>
      </c>
      <c r="E287" s="63">
        <f t="shared" si="418"/>
        <v>-2082.1183223676644</v>
      </c>
      <c r="F287" s="63">
        <f t="shared" si="419"/>
        <v>-1684.2434248865102</v>
      </c>
      <c r="G287" s="63">
        <f t="shared" si="420"/>
        <v>-409.9839925906457</v>
      </c>
      <c r="H287" s="63">
        <f t="shared" si="421"/>
        <v>16470.206575113483</v>
      </c>
      <c r="I287" s="63">
        <f t="shared" si="422"/>
        <v>30579.796007409372</v>
      </c>
      <c r="J287" s="59">
        <f t="shared" si="423"/>
        <v>1733.4251609036971</v>
      </c>
      <c r="K287" s="59">
        <f t="shared" si="424"/>
        <v>193.68104371267609</v>
      </c>
      <c r="L287" s="59">
        <f t="shared" si="425"/>
        <v>1553.737947101072</v>
      </c>
      <c r="M287" s="60"/>
      <c r="N287" s="65">
        <f t="shared" si="426"/>
        <v>18.400000000000091</v>
      </c>
      <c r="O287" s="65">
        <f t="shared" si="427"/>
        <v>-1.3962634015954338E-3</v>
      </c>
      <c r="P287" s="65">
        <f t="shared" si="428"/>
        <v>4.7123889803843723E-3</v>
      </c>
      <c r="Q287" s="59">
        <f t="shared" si="429"/>
        <v>2.8585908144111993E-3</v>
      </c>
      <c r="R287" s="59">
        <f t="shared" si="430"/>
        <v>1.0000006809623434</v>
      </c>
      <c r="S287" s="59">
        <f t="shared" si="431"/>
        <v>15.610895135495403</v>
      </c>
      <c r="T287" s="59">
        <f t="shared" si="432"/>
        <v>-7.5589303756055086</v>
      </c>
      <c r="U287" s="59">
        <f t="shared" si="433"/>
        <v>-6.1418477756256529</v>
      </c>
      <c r="W287" s="72">
        <f t="shared" ref="W287" si="532">B287-0.001</f>
        <v>31.919</v>
      </c>
      <c r="X287" s="72">
        <f t="shared" ref="X287" si="533">C287-0.001</f>
        <v>219.22899999999998</v>
      </c>
    </row>
    <row r="288" spans="1:24" x14ac:dyDescent="0.4">
      <c r="A288" s="142">
        <v>2900.1</v>
      </c>
      <c r="B288" s="142">
        <v>30.96</v>
      </c>
      <c r="C288" s="142">
        <v>218.6</v>
      </c>
      <c r="D288" s="63">
        <f t="shared" si="417"/>
        <v>2203.0838025621201</v>
      </c>
      <c r="E288" s="63">
        <f t="shared" si="418"/>
        <v>-2097.5438025621202</v>
      </c>
      <c r="F288" s="63">
        <f t="shared" si="419"/>
        <v>-1691.580571044716</v>
      </c>
      <c r="G288" s="63">
        <f t="shared" si="420"/>
        <v>-415.90840850019913</v>
      </c>
      <c r="H288" s="63">
        <f t="shared" si="421"/>
        <v>16462.869428955277</v>
      </c>
      <c r="I288" s="63">
        <f t="shared" si="422"/>
        <v>30573.871591499817</v>
      </c>
      <c r="J288" s="59">
        <f t="shared" si="423"/>
        <v>1741.9599974158809</v>
      </c>
      <c r="K288" s="59">
        <f t="shared" si="424"/>
        <v>193.81329971547032</v>
      </c>
      <c r="L288" s="59">
        <f t="shared" si="425"/>
        <v>1563.1666682852078</v>
      </c>
      <c r="M288" s="60"/>
      <c r="N288" s="65">
        <f t="shared" si="426"/>
        <v>18.079999999999927</v>
      </c>
      <c r="O288" s="65">
        <f t="shared" si="427"/>
        <v>-1.6755160819145579E-2</v>
      </c>
      <c r="P288" s="65">
        <f t="shared" si="428"/>
        <v>-1.0995574287564197E-2</v>
      </c>
      <c r="Q288" s="59">
        <f t="shared" si="429"/>
        <v>1.7709389489197314E-2</v>
      </c>
      <c r="R288" s="59">
        <f t="shared" si="430"/>
        <v>1.0000261360260247</v>
      </c>
      <c r="S288" s="59">
        <f t="shared" si="431"/>
        <v>15.425480194455908</v>
      </c>
      <c r="T288" s="59">
        <f t="shared" si="432"/>
        <v>-7.3371461582057691</v>
      </c>
      <c r="U288" s="59">
        <f t="shared" si="433"/>
        <v>-5.9244159095534208</v>
      </c>
      <c r="W288" s="72">
        <f t="shared" ref="W288" si="534">B288+0.001</f>
        <v>30.961000000000002</v>
      </c>
      <c r="X288" s="72">
        <f t="shared" ref="X288" si="535">C288+0.001</f>
        <v>218.601</v>
      </c>
    </row>
    <row r="289" spans="1:24" x14ac:dyDescent="0.4">
      <c r="A289" s="142">
        <v>2918.85</v>
      </c>
      <c r="B289" s="142">
        <v>31.48</v>
      </c>
      <c r="C289" s="142">
        <v>219.23</v>
      </c>
      <c r="D289" s="63">
        <f t="shared" si="417"/>
        <v>2219.1184793533125</v>
      </c>
      <c r="E289" s="63">
        <f t="shared" si="418"/>
        <v>-2113.5784793533126</v>
      </c>
      <c r="F289" s="63">
        <f t="shared" si="419"/>
        <v>-1699.142039104742</v>
      </c>
      <c r="G289" s="63">
        <f t="shared" si="420"/>
        <v>-422.01352736066707</v>
      </c>
      <c r="H289" s="63">
        <f t="shared" si="421"/>
        <v>16455.30796089525</v>
      </c>
      <c r="I289" s="63">
        <f t="shared" si="422"/>
        <v>30567.766472639349</v>
      </c>
      <c r="J289" s="59">
        <f t="shared" si="423"/>
        <v>1750.7652859045422</v>
      </c>
      <c r="K289" s="59">
        <f t="shared" si="424"/>
        <v>193.94823572604938</v>
      </c>
      <c r="L289" s="59">
        <f t="shared" si="425"/>
        <v>1572.8833836335853</v>
      </c>
      <c r="M289" s="60"/>
      <c r="N289" s="65">
        <f t="shared" si="426"/>
        <v>18.75</v>
      </c>
      <c r="O289" s="65">
        <f t="shared" si="427"/>
        <v>9.0757121103705058E-3</v>
      </c>
      <c r="P289" s="65">
        <f t="shared" si="428"/>
        <v>1.0995574287564197E-2</v>
      </c>
      <c r="Q289" s="59">
        <f t="shared" si="429"/>
        <v>1.0716722510123233E-2</v>
      </c>
      <c r="R289" s="59">
        <f t="shared" si="430"/>
        <v>1.0000095707883654</v>
      </c>
      <c r="S289" s="59">
        <f t="shared" si="431"/>
        <v>16.034676791192343</v>
      </c>
      <c r="T289" s="59">
        <f t="shared" si="432"/>
        <v>-7.5614680600261766</v>
      </c>
      <c r="U289" s="59">
        <f t="shared" si="433"/>
        <v>-6.1051188604679254</v>
      </c>
      <c r="W289" s="72">
        <f t="shared" ref="W289" si="536">B289-0.001</f>
        <v>31.478999999999999</v>
      </c>
      <c r="X289" s="72">
        <f t="shared" ref="X289" si="537">C289-0.001</f>
        <v>219.22899999999998</v>
      </c>
    </row>
    <row r="290" spans="1:24" x14ac:dyDescent="0.4">
      <c r="A290" s="142">
        <v>2937.25</v>
      </c>
      <c r="B290" s="142">
        <v>31.78</v>
      </c>
      <c r="C290" s="142">
        <v>221.95</v>
      </c>
      <c r="D290" s="63">
        <f t="shared" si="417"/>
        <v>2234.7859958499466</v>
      </c>
      <c r="E290" s="63">
        <f t="shared" si="418"/>
        <v>-2129.2459958499467</v>
      </c>
      <c r="F290" s="63">
        <f t="shared" si="419"/>
        <v>-1706.4674300780412</v>
      </c>
      <c r="G290" s="63">
        <f t="shared" si="420"/>
        <v>-428.29121134228018</v>
      </c>
      <c r="H290" s="63">
        <f t="shared" si="421"/>
        <v>16447.982569921951</v>
      </c>
      <c r="I290" s="63">
        <f t="shared" si="422"/>
        <v>30561.488788657734</v>
      </c>
      <c r="J290" s="59">
        <f t="shared" si="423"/>
        <v>1759.3932055200714</v>
      </c>
      <c r="K290" s="59">
        <f t="shared" si="424"/>
        <v>194.08914186987951</v>
      </c>
      <c r="L290" s="59">
        <f t="shared" si="425"/>
        <v>1582.5301761632634</v>
      </c>
      <c r="M290" s="60"/>
      <c r="N290" s="65">
        <f t="shared" si="426"/>
        <v>18.400000000000091</v>
      </c>
      <c r="O290" s="65">
        <f t="shared" si="427"/>
        <v>5.2359877559830011E-3</v>
      </c>
      <c r="P290" s="65">
        <f t="shared" si="428"/>
        <v>4.7472955654245745E-2</v>
      </c>
      <c r="Q290" s="59">
        <f t="shared" si="429"/>
        <v>2.5439058207465948E-2</v>
      </c>
      <c r="R290" s="59">
        <f t="shared" si="430"/>
        <v>1.0000539322970816</v>
      </c>
      <c r="S290" s="59">
        <f t="shared" si="431"/>
        <v>15.667516496634253</v>
      </c>
      <c r="T290" s="59">
        <f t="shared" si="432"/>
        <v>-7.325390973299057</v>
      </c>
      <c r="U290" s="59">
        <f t="shared" si="433"/>
        <v>-6.2776839816131043</v>
      </c>
      <c r="W290" s="72">
        <f t="shared" ref="W290" si="538">B290+0.001</f>
        <v>31.781000000000002</v>
      </c>
      <c r="X290" s="72">
        <f t="shared" ref="X290" si="539">C290+0.001</f>
        <v>221.95099999999999</v>
      </c>
    </row>
    <row r="291" spans="1:24" x14ac:dyDescent="0.4">
      <c r="A291" s="142">
        <v>2955.49</v>
      </c>
      <c r="B291" s="142">
        <v>31.16</v>
      </c>
      <c r="C291" s="142">
        <v>222.82</v>
      </c>
      <c r="D291" s="63">
        <f t="shared" si="417"/>
        <v>2250.3431459628714</v>
      </c>
      <c r="E291" s="63">
        <f t="shared" si="418"/>
        <v>-2144.8031459628714</v>
      </c>
      <c r="F291" s="63">
        <f t="shared" si="419"/>
        <v>-1713.5010825829547</v>
      </c>
      <c r="G291" s="63">
        <f t="shared" si="420"/>
        <v>-434.7095775216743</v>
      </c>
      <c r="H291" s="63">
        <f t="shared" si="421"/>
        <v>16440.948917417038</v>
      </c>
      <c r="I291" s="63">
        <f t="shared" si="422"/>
        <v>30555.07042247834</v>
      </c>
      <c r="J291" s="59">
        <f t="shared" si="423"/>
        <v>1767.7834643422905</v>
      </c>
      <c r="K291" s="59">
        <f t="shared" si="424"/>
        <v>194.23541582828165</v>
      </c>
      <c r="L291" s="59">
        <f t="shared" si="425"/>
        <v>1592.0439128340281</v>
      </c>
      <c r="M291" s="60"/>
      <c r="N291" s="65">
        <f t="shared" si="426"/>
        <v>18.239999999999782</v>
      </c>
      <c r="O291" s="65">
        <f t="shared" si="427"/>
        <v>-1.082104136236486E-2</v>
      </c>
      <c r="P291" s="65">
        <f t="shared" si="428"/>
        <v>1.5184364492350746E-2</v>
      </c>
      <c r="Q291" s="59">
        <f t="shared" si="429"/>
        <v>1.3413661607837746E-2</v>
      </c>
      <c r="R291" s="59">
        <f t="shared" si="430"/>
        <v>1.0000149941295946</v>
      </c>
      <c r="S291" s="59">
        <f t="shared" si="431"/>
        <v>15.557150112924566</v>
      </c>
      <c r="T291" s="59">
        <f t="shared" si="432"/>
        <v>-7.0336525049136087</v>
      </c>
      <c r="U291" s="59">
        <f t="shared" si="433"/>
        <v>-6.4183661793941038</v>
      </c>
      <c r="W291" s="72">
        <f t="shared" ref="W291" si="540">B291-0.001</f>
        <v>31.158999999999999</v>
      </c>
      <c r="X291" s="72">
        <f t="shared" ref="X291" si="541">C291-0.001</f>
        <v>222.81899999999999</v>
      </c>
    </row>
    <row r="292" spans="1:24" x14ac:dyDescent="0.4">
      <c r="A292" s="142">
        <v>2973.78</v>
      </c>
      <c r="B292" s="142">
        <v>31.71</v>
      </c>
      <c r="C292" s="142">
        <v>222.09</v>
      </c>
      <c r="D292" s="63">
        <f t="shared" si="417"/>
        <v>2265.9487635340233</v>
      </c>
      <c r="E292" s="63">
        <f t="shared" si="418"/>
        <v>-2160.4087635340234</v>
      </c>
      <c r="F292" s="63">
        <f t="shared" si="419"/>
        <v>-1720.5390616299383</v>
      </c>
      <c r="G292" s="63">
        <f t="shared" si="420"/>
        <v>-441.14788876306341</v>
      </c>
      <c r="H292" s="63">
        <f t="shared" si="421"/>
        <v>16433.910938370052</v>
      </c>
      <c r="I292" s="63">
        <f t="shared" si="422"/>
        <v>30548.632111236951</v>
      </c>
      <c r="J292" s="59">
        <f t="shared" si="423"/>
        <v>1776.1942805770252</v>
      </c>
      <c r="K292" s="59">
        <f t="shared" si="424"/>
        <v>194.38089548023837</v>
      </c>
      <c r="L292" s="59">
        <f t="shared" si="425"/>
        <v>1601.5737842670278</v>
      </c>
      <c r="M292" s="60"/>
      <c r="N292" s="65">
        <f t="shared" si="426"/>
        <v>18.290000000000418</v>
      </c>
      <c r="O292" s="65">
        <f t="shared" si="427"/>
        <v>9.5993108859688241E-3</v>
      </c>
      <c r="P292" s="65">
        <f t="shared" si="428"/>
        <v>-1.2740903539558427E-2</v>
      </c>
      <c r="Q292" s="59">
        <f t="shared" si="429"/>
        <v>1.1674601198749635E-2</v>
      </c>
      <c r="R292" s="59">
        <f t="shared" si="430"/>
        <v>1.0000113581809038</v>
      </c>
      <c r="S292" s="59">
        <f t="shared" si="431"/>
        <v>15.60561757115188</v>
      </c>
      <c r="T292" s="59">
        <f t="shared" si="432"/>
        <v>-7.0379790469834642</v>
      </c>
      <c r="U292" s="59">
        <f t="shared" si="433"/>
        <v>-6.4383112413891093</v>
      </c>
      <c r="W292" s="72">
        <f t="shared" ref="W292" si="542">B292+0.001</f>
        <v>31.711000000000002</v>
      </c>
      <c r="X292" s="72">
        <f t="shared" ref="X292" si="543">C292+0.001</f>
        <v>222.09100000000001</v>
      </c>
    </row>
    <row r="293" spans="1:24" x14ac:dyDescent="0.4">
      <c r="A293" s="142">
        <v>2991.87</v>
      </c>
      <c r="B293" s="142">
        <v>32.119999999999997</v>
      </c>
      <c r="C293" s="142">
        <v>222.82</v>
      </c>
      <c r="D293" s="63">
        <f t="shared" si="417"/>
        <v>2281.304183468832</v>
      </c>
      <c r="E293" s="63">
        <f t="shared" si="418"/>
        <v>-2175.764183468832</v>
      </c>
      <c r="F293" s="63">
        <f t="shared" si="419"/>
        <v>-1727.5946956679263</v>
      </c>
      <c r="G293" s="63">
        <f t="shared" si="420"/>
        <v>-447.60347342734343</v>
      </c>
      <c r="H293" s="63">
        <f t="shared" si="421"/>
        <v>16426.855304332064</v>
      </c>
      <c r="I293" s="63">
        <f t="shared" si="422"/>
        <v>30542.176526572672</v>
      </c>
      <c r="J293" s="59">
        <f t="shared" si="423"/>
        <v>1784.63786296385</v>
      </c>
      <c r="K293" s="59">
        <f t="shared" si="424"/>
        <v>194.52539760672039</v>
      </c>
      <c r="L293" s="59">
        <f t="shared" si="425"/>
        <v>1611.1282833499915</v>
      </c>
      <c r="M293" s="60"/>
      <c r="N293" s="65">
        <f t="shared" si="426"/>
        <v>18.089999999999691</v>
      </c>
      <c r="O293" s="65">
        <f t="shared" si="427"/>
        <v>7.1558499331766919E-3</v>
      </c>
      <c r="P293" s="65">
        <f t="shared" si="428"/>
        <v>1.2740903539558427E-2</v>
      </c>
      <c r="Q293" s="59">
        <f t="shared" si="429"/>
        <v>9.8271330131021184E-3</v>
      </c>
      <c r="R293" s="59">
        <f t="shared" si="430"/>
        <v>1.0000080477896576</v>
      </c>
      <c r="S293" s="59">
        <f t="shared" si="431"/>
        <v>15.35541993480879</v>
      </c>
      <c r="T293" s="59">
        <f t="shared" si="432"/>
        <v>-7.0556340379879705</v>
      </c>
      <c r="U293" s="59">
        <f t="shared" si="433"/>
        <v>-6.4555846642800487</v>
      </c>
      <c r="W293" s="72">
        <f t="shared" ref="W293" si="544">B293-0.001</f>
        <v>32.119</v>
      </c>
      <c r="X293" s="72">
        <f t="shared" ref="X293" si="545">C293-0.001</f>
        <v>222.81899999999999</v>
      </c>
    </row>
    <row r="294" spans="1:24" x14ac:dyDescent="0.4">
      <c r="A294" s="142">
        <v>3010.17</v>
      </c>
      <c r="B294" s="142">
        <v>31.89</v>
      </c>
      <c r="C294" s="142">
        <v>221.83</v>
      </c>
      <c r="D294" s="63">
        <f t="shared" si="417"/>
        <v>2296.8227153299777</v>
      </c>
      <c r="E294" s="63">
        <f t="shared" si="418"/>
        <v>-2191.2827153299777</v>
      </c>
      <c r="F294" s="63">
        <f t="shared" si="419"/>
        <v>-1734.7650342157622</v>
      </c>
      <c r="G294" s="63">
        <f t="shared" si="420"/>
        <v>-454.13406482258796</v>
      </c>
      <c r="H294" s="63">
        <f t="shared" si="421"/>
        <v>16419.684965784229</v>
      </c>
      <c r="I294" s="63">
        <f t="shared" si="422"/>
        <v>30535.645935177428</v>
      </c>
      <c r="J294" s="59">
        <f t="shared" si="423"/>
        <v>1793.2226500827778</v>
      </c>
      <c r="K294" s="59">
        <f t="shared" si="424"/>
        <v>194.66992830323457</v>
      </c>
      <c r="L294" s="59">
        <f t="shared" si="425"/>
        <v>1620.8188645826312</v>
      </c>
      <c r="M294" s="60"/>
      <c r="N294" s="65">
        <f t="shared" si="426"/>
        <v>18.300000000000182</v>
      </c>
      <c r="O294" s="65">
        <f t="shared" si="427"/>
        <v>-4.0142572795869034E-3</v>
      </c>
      <c r="P294" s="65">
        <f t="shared" si="428"/>
        <v>-1.7278759594743526E-2</v>
      </c>
      <c r="Q294" s="59">
        <f t="shared" si="429"/>
        <v>9.9986950411952158E-3</v>
      </c>
      <c r="R294" s="59">
        <f t="shared" si="430"/>
        <v>1.0000083312418346</v>
      </c>
      <c r="S294" s="59">
        <f t="shared" si="431"/>
        <v>15.518531861145737</v>
      </c>
      <c r="T294" s="59">
        <f t="shared" si="432"/>
        <v>-7.1703385478359642</v>
      </c>
      <c r="U294" s="59">
        <f t="shared" si="433"/>
        <v>-6.5305913952445227</v>
      </c>
      <c r="W294" s="72">
        <f t="shared" ref="W294" si="546">B294+0.001</f>
        <v>31.891000000000002</v>
      </c>
      <c r="X294" s="72">
        <f t="shared" ref="X294" si="547">C294+0.001</f>
        <v>221.83100000000002</v>
      </c>
    </row>
    <row r="295" spans="1:24" x14ac:dyDescent="0.4">
      <c r="A295" s="142">
        <v>3028.65</v>
      </c>
      <c r="B295" s="142">
        <v>32.24</v>
      </c>
      <c r="C295" s="142">
        <v>222.1</v>
      </c>
      <c r="D295" s="63">
        <f t="shared" si="417"/>
        <v>2312.4835081806432</v>
      </c>
      <c r="E295" s="63">
        <f t="shared" si="418"/>
        <v>-2206.9435081806432</v>
      </c>
      <c r="F295" s="63">
        <f t="shared" si="419"/>
        <v>-1742.0596965807415</v>
      </c>
      <c r="G295" s="63">
        <f t="shared" si="420"/>
        <v>-460.69429562559407</v>
      </c>
      <c r="H295" s="63">
        <f t="shared" si="421"/>
        <v>16412.390303419248</v>
      </c>
      <c r="I295" s="63">
        <f t="shared" si="422"/>
        <v>30529.085704374422</v>
      </c>
      <c r="J295" s="59">
        <f t="shared" si="423"/>
        <v>1801.946508771264</v>
      </c>
      <c r="K295" s="59">
        <f t="shared" si="424"/>
        <v>194.81298129579767</v>
      </c>
      <c r="L295" s="59">
        <f t="shared" si="425"/>
        <v>1630.6237352286096</v>
      </c>
      <c r="M295" s="60"/>
      <c r="N295" s="65">
        <f t="shared" si="426"/>
        <v>18.480000000000018</v>
      </c>
      <c r="O295" s="65">
        <f t="shared" si="427"/>
        <v>6.1086523819801784E-3</v>
      </c>
      <c r="P295" s="65">
        <f t="shared" si="428"/>
        <v>4.7123889803843723E-3</v>
      </c>
      <c r="Q295" s="59">
        <f t="shared" si="429"/>
        <v>6.6010642521374674E-3</v>
      </c>
      <c r="R295" s="59">
        <f t="shared" si="430"/>
        <v>1.0000036311865943</v>
      </c>
      <c r="S295" s="59">
        <f t="shared" si="431"/>
        <v>15.660792850665716</v>
      </c>
      <c r="T295" s="59">
        <f t="shared" si="432"/>
        <v>-7.2946623649793594</v>
      </c>
      <c r="U295" s="59">
        <f t="shared" si="433"/>
        <v>-6.5602308030061316</v>
      </c>
      <c r="W295" s="72">
        <f t="shared" ref="W295" si="548">B295-0.001</f>
        <v>32.239000000000004</v>
      </c>
      <c r="X295" s="72">
        <f t="shared" ref="X295" si="549">C295-0.001</f>
        <v>222.09899999999999</v>
      </c>
    </row>
    <row r="296" spans="1:24" x14ac:dyDescent="0.4">
      <c r="A296" s="142">
        <v>3046.85</v>
      </c>
      <c r="B296" s="142">
        <v>32.25</v>
      </c>
      <c r="C296" s="142">
        <v>222.43</v>
      </c>
      <c r="D296" s="63">
        <f t="shared" si="417"/>
        <v>2327.8766140838447</v>
      </c>
      <c r="E296" s="63">
        <f t="shared" si="418"/>
        <v>-2222.3366140838448</v>
      </c>
      <c r="F296" s="63">
        <f t="shared" si="419"/>
        <v>-1749.245804697164</v>
      </c>
      <c r="G296" s="63">
        <f t="shared" si="420"/>
        <v>-467.22513625209325</v>
      </c>
      <c r="H296" s="63">
        <f t="shared" si="421"/>
        <v>16405.204195302824</v>
      </c>
      <c r="I296" s="63">
        <f t="shared" si="422"/>
        <v>30522.554863747922</v>
      </c>
      <c r="J296" s="59">
        <f t="shared" si="423"/>
        <v>1810.5690302212772</v>
      </c>
      <c r="K296" s="59">
        <f t="shared" si="424"/>
        <v>194.95464286572658</v>
      </c>
      <c r="L296" s="59">
        <f t="shared" si="425"/>
        <v>1640.3265568543986</v>
      </c>
      <c r="M296" s="60"/>
      <c r="N296" s="65">
        <f t="shared" si="426"/>
        <v>18.199999999999818</v>
      </c>
      <c r="O296" s="65">
        <f t="shared" si="427"/>
        <v>1.7453292519939824E-4</v>
      </c>
      <c r="P296" s="65">
        <f t="shared" si="428"/>
        <v>5.7595865315815059E-3</v>
      </c>
      <c r="Q296" s="59">
        <f t="shared" si="429"/>
        <v>3.0779232257074352E-3</v>
      </c>
      <c r="R296" s="59">
        <f t="shared" si="430"/>
        <v>1.0000007894683631</v>
      </c>
      <c r="S296" s="59">
        <f t="shared" si="431"/>
        <v>15.393105903201491</v>
      </c>
      <c r="T296" s="59">
        <f t="shared" si="432"/>
        <v>-7.1861081164225782</v>
      </c>
      <c r="U296" s="59">
        <f t="shared" si="433"/>
        <v>-6.5308406264991676</v>
      </c>
      <c r="W296" s="72">
        <f t="shared" ref="W296" si="550">B296+0.001</f>
        <v>32.250999999999998</v>
      </c>
      <c r="X296" s="72">
        <f t="shared" ref="X296" si="551">C296+0.001</f>
        <v>222.43100000000001</v>
      </c>
    </row>
    <row r="297" spans="1:24" x14ac:dyDescent="0.4">
      <c r="A297" s="142">
        <v>3065.13</v>
      </c>
      <c r="B297" s="142">
        <v>32.68</v>
      </c>
      <c r="C297" s="142">
        <v>221.84</v>
      </c>
      <c r="D297" s="63">
        <f t="shared" si="417"/>
        <v>2343.299809727268</v>
      </c>
      <c r="E297" s="63">
        <f t="shared" si="418"/>
        <v>-2237.759809727268</v>
      </c>
      <c r="F297" s="63">
        <f t="shared" si="419"/>
        <v>-1756.5224661587501</v>
      </c>
      <c r="G297" s="63">
        <f t="shared" si="420"/>
        <v>-473.80778123254203</v>
      </c>
      <c r="H297" s="63">
        <f t="shared" si="421"/>
        <v>16397.927533841237</v>
      </c>
      <c r="I297" s="63">
        <f t="shared" si="422"/>
        <v>30515.972218767474</v>
      </c>
      <c r="J297" s="59">
        <f t="shared" si="423"/>
        <v>1819.3034347455407</v>
      </c>
      <c r="K297" s="59">
        <f t="shared" si="424"/>
        <v>195.09579322952345</v>
      </c>
      <c r="L297" s="59">
        <f t="shared" si="425"/>
        <v>1650.1320455639022</v>
      </c>
      <c r="M297" s="60"/>
      <c r="N297" s="65">
        <f t="shared" si="426"/>
        <v>18.2800000000002</v>
      </c>
      <c r="O297" s="65">
        <f t="shared" si="427"/>
        <v>7.5049157835756124E-3</v>
      </c>
      <c r="P297" s="65">
        <f t="shared" si="428"/>
        <v>-1.0297442586766604E-2</v>
      </c>
      <c r="Q297" s="59">
        <f t="shared" si="429"/>
        <v>9.3207124567176169E-3</v>
      </c>
      <c r="R297" s="59">
        <f t="shared" si="430"/>
        <v>1.0000072397029538</v>
      </c>
      <c r="S297" s="59">
        <f t="shared" si="431"/>
        <v>15.423195643423412</v>
      </c>
      <c r="T297" s="59">
        <f t="shared" si="432"/>
        <v>-7.2766614615860652</v>
      </c>
      <c r="U297" s="59">
        <f t="shared" si="433"/>
        <v>-6.5826449804487934</v>
      </c>
      <c r="W297" s="72">
        <f t="shared" ref="W297" si="552">B297-0.001</f>
        <v>32.679000000000002</v>
      </c>
      <c r="X297" s="72">
        <f t="shared" ref="X297" si="553">C297-0.001</f>
        <v>221.839</v>
      </c>
    </row>
    <row r="298" spans="1:24" x14ac:dyDescent="0.4">
      <c r="A298" s="142">
        <v>3083.38</v>
      </c>
      <c r="B298" s="142">
        <v>34.03</v>
      </c>
      <c r="C298" s="142">
        <v>223.26</v>
      </c>
      <c r="D298" s="63">
        <f t="shared" si="417"/>
        <v>2358.5435520406663</v>
      </c>
      <c r="E298" s="63">
        <f t="shared" si="418"/>
        <v>-2253.0035520406664</v>
      </c>
      <c r="F298" s="63">
        <f t="shared" si="419"/>
        <v>-1763.9124833697326</v>
      </c>
      <c r="G298" s="63">
        <f t="shared" si="420"/>
        <v>-480.5943787594349</v>
      </c>
      <c r="H298" s="63">
        <f t="shared" si="421"/>
        <v>16390.537516630255</v>
      </c>
      <c r="I298" s="63">
        <f t="shared" si="422"/>
        <v>30509.18562124058</v>
      </c>
      <c r="J298" s="59">
        <f t="shared" si="423"/>
        <v>1828.211750832694</v>
      </c>
      <c r="K298" s="59">
        <f t="shared" si="424"/>
        <v>195.24082752649593</v>
      </c>
      <c r="L298" s="59">
        <f t="shared" si="425"/>
        <v>1660.1554679851447</v>
      </c>
      <c r="M298" s="60"/>
      <c r="N298" s="65">
        <f t="shared" si="426"/>
        <v>18.25</v>
      </c>
      <c r="O298" s="65">
        <f t="shared" si="427"/>
        <v>2.3561944901923475E-2</v>
      </c>
      <c r="P298" s="65">
        <f t="shared" si="428"/>
        <v>2.4783675378319263E-2</v>
      </c>
      <c r="Q298" s="59">
        <f t="shared" si="429"/>
        <v>2.7217218670807286E-2</v>
      </c>
      <c r="R298" s="59">
        <f t="shared" si="430"/>
        <v>1.0000617359892787</v>
      </c>
      <c r="S298" s="59">
        <f t="shared" si="431"/>
        <v>15.243742313398323</v>
      </c>
      <c r="T298" s="59">
        <f t="shared" si="432"/>
        <v>-7.3900172109825197</v>
      </c>
      <c r="U298" s="59">
        <f t="shared" si="433"/>
        <v>-6.7865975268928587</v>
      </c>
      <c r="W298" s="72">
        <f t="shared" ref="W298" si="554">B298+0.001</f>
        <v>34.030999999999999</v>
      </c>
      <c r="X298" s="72">
        <f t="shared" ref="X298" si="555">C298+0.001</f>
        <v>223.261</v>
      </c>
    </row>
    <row r="299" spans="1:24" x14ac:dyDescent="0.4">
      <c r="A299" s="142">
        <v>3102.13</v>
      </c>
      <c r="B299" s="142">
        <v>34.15</v>
      </c>
      <c r="C299" s="142">
        <v>224.22</v>
      </c>
      <c r="D299" s="63">
        <f t="shared" si="417"/>
        <v>2374.0716290490141</v>
      </c>
      <c r="E299" s="63">
        <f t="shared" si="418"/>
        <v>-2268.5316290490141</v>
      </c>
      <c r="F299" s="63">
        <f t="shared" si="419"/>
        <v>-1771.5049641796343</v>
      </c>
      <c r="G299" s="63">
        <f t="shared" si="420"/>
        <v>-487.86024741412069</v>
      </c>
      <c r="H299" s="63">
        <f t="shared" si="421"/>
        <v>16382.945035820354</v>
      </c>
      <c r="I299" s="63">
        <f t="shared" si="422"/>
        <v>30501.919752585894</v>
      </c>
      <c r="J299" s="59">
        <f t="shared" si="423"/>
        <v>1837.4540699348254</v>
      </c>
      <c r="K299" s="59">
        <f t="shared" si="424"/>
        <v>195.39718868055712</v>
      </c>
      <c r="L299" s="59">
        <f t="shared" si="425"/>
        <v>1670.6420560638992</v>
      </c>
      <c r="M299" s="60"/>
      <c r="N299" s="65">
        <f t="shared" si="426"/>
        <v>18.75</v>
      </c>
      <c r="O299" s="65">
        <f t="shared" si="427"/>
        <v>2.094395102393151E-3</v>
      </c>
      <c r="P299" s="65">
        <f t="shared" si="428"/>
        <v>1.6755160819145704E-2</v>
      </c>
      <c r="Q299" s="59">
        <f t="shared" si="429"/>
        <v>9.6217980385198132E-3</v>
      </c>
      <c r="R299" s="59">
        <f t="shared" si="430"/>
        <v>1.0000077149878823</v>
      </c>
      <c r="S299" s="59">
        <f t="shared" si="431"/>
        <v>15.528077008347923</v>
      </c>
      <c r="T299" s="59">
        <f t="shared" si="432"/>
        <v>-7.5924808099015895</v>
      </c>
      <c r="U299" s="59">
        <f t="shared" si="433"/>
        <v>-7.265868654685784</v>
      </c>
      <c r="W299" s="72">
        <f t="shared" ref="W299" si="556">B299-0.001</f>
        <v>34.149000000000001</v>
      </c>
      <c r="X299" s="72">
        <f t="shared" ref="X299" si="557">C299-0.001</f>
        <v>224.21899999999999</v>
      </c>
    </row>
    <row r="300" spans="1:24" x14ac:dyDescent="0.4">
      <c r="A300" s="142">
        <v>3111.51</v>
      </c>
      <c r="B300" s="142">
        <v>34.75</v>
      </c>
      <c r="C300" s="142">
        <v>224.06</v>
      </c>
      <c r="D300" s="63">
        <f t="shared" si="417"/>
        <v>2381.8065323913315</v>
      </c>
      <c r="E300" s="63">
        <f t="shared" si="418"/>
        <v>-2276.2665323913316</v>
      </c>
      <c r="F300" s="63">
        <f t="shared" si="419"/>
        <v>-1775.3128848652445</v>
      </c>
      <c r="G300" s="63">
        <f t="shared" si="420"/>
        <v>-491.55545890974082</v>
      </c>
      <c r="H300" s="63">
        <f t="shared" si="421"/>
        <v>16379.137115134743</v>
      </c>
      <c r="I300" s="63">
        <f t="shared" si="422"/>
        <v>30498.224541090276</v>
      </c>
      <c r="J300" s="59">
        <f t="shared" si="423"/>
        <v>1842.1081967008677</v>
      </c>
      <c r="K300" s="59">
        <f t="shared" si="424"/>
        <v>195.47655045880305</v>
      </c>
      <c r="L300" s="59">
        <f t="shared" si="425"/>
        <v>1675.9343287095048</v>
      </c>
      <c r="M300" s="60"/>
      <c r="N300" s="65">
        <f t="shared" si="426"/>
        <v>9.3800000000001091</v>
      </c>
      <c r="O300" s="65">
        <f t="shared" si="427"/>
        <v>1.0471975511966002E-2</v>
      </c>
      <c r="P300" s="65">
        <f t="shared" si="428"/>
        <v>-2.7925268031908676E-3</v>
      </c>
      <c r="Q300" s="59">
        <f t="shared" si="429"/>
        <v>1.0590445702822748E-2</v>
      </c>
      <c r="R300" s="59">
        <f t="shared" si="430"/>
        <v>1.0000093465665107</v>
      </c>
      <c r="S300" s="59">
        <f t="shared" si="431"/>
        <v>7.7349033423173026</v>
      </c>
      <c r="T300" s="59">
        <f t="shared" si="432"/>
        <v>-3.8079206856102576</v>
      </c>
      <c r="U300" s="59">
        <f t="shared" si="433"/>
        <v>-3.6952114956201543</v>
      </c>
      <c r="W300" s="72">
        <f t="shared" ref="W300" si="558">B300+0.001</f>
        <v>34.750999999999998</v>
      </c>
      <c r="X300" s="72">
        <f t="shared" ref="X300" si="559">C300+0.001</f>
        <v>224.06100000000001</v>
      </c>
    </row>
    <row r="301" spans="1:24" x14ac:dyDescent="0.4">
      <c r="A301" s="142">
        <v>3120.55</v>
      </c>
      <c r="B301" s="142">
        <v>35.82</v>
      </c>
      <c r="C301" s="142">
        <v>223.21</v>
      </c>
      <c r="D301" s="63">
        <f t="shared" si="417"/>
        <v>2389.1857214685569</v>
      </c>
      <c r="E301" s="63">
        <f t="shared" si="418"/>
        <v>-2283.645721468557</v>
      </c>
      <c r="F301" s="63">
        <f t="shared" si="419"/>
        <v>-1779.0924552154704</v>
      </c>
      <c r="G301" s="63">
        <f t="shared" si="420"/>
        <v>-495.15839403081947</v>
      </c>
      <c r="H301" s="63">
        <f t="shared" si="421"/>
        <v>16375.357544784518</v>
      </c>
      <c r="I301" s="63">
        <f t="shared" si="422"/>
        <v>30494.621605969198</v>
      </c>
      <c r="J301" s="59">
        <f t="shared" si="423"/>
        <v>1846.7137838289373</v>
      </c>
      <c r="K301" s="59">
        <f t="shared" si="424"/>
        <v>195.55298987837418</v>
      </c>
      <c r="L301" s="59">
        <f t="shared" si="425"/>
        <v>1681.1455696280063</v>
      </c>
      <c r="M301" s="60"/>
      <c r="N301" s="65">
        <f t="shared" si="426"/>
        <v>9.0399999999999636</v>
      </c>
      <c r="O301" s="65">
        <f t="shared" si="427"/>
        <v>1.867502299633933E-2</v>
      </c>
      <c r="P301" s="65">
        <f t="shared" si="428"/>
        <v>-1.4835298641951702E-2</v>
      </c>
      <c r="Q301" s="59">
        <f t="shared" si="429"/>
        <v>2.0546954637911785E-2</v>
      </c>
      <c r="R301" s="59">
        <f t="shared" si="430"/>
        <v>1.0000351829307521</v>
      </c>
      <c r="S301" s="59">
        <f t="shared" si="431"/>
        <v>7.3791890772252655</v>
      </c>
      <c r="T301" s="59">
        <f t="shared" si="432"/>
        <v>-3.7795703502259714</v>
      </c>
      <c r="U301" s="59">
        <f t="shared" si="433"/>
        <v>-3.6029351210786351</v>
      </c>
      <c r="W301" s="72">
        <f t="shared" ref="W301" si="560">B301-0.001</f>
        <v>35.819000000000003</v>
      </c>
      <c r="X301" s="72">
        <f t="shared" ref="X301" si="561">C301-0.001</f>
        <v>223.209</v>
      </c>
    </row>
    <row r="302" spans="1:24" x14ac:dyDescent="0.4">
      <c r="A302" s="142">
        <v>3138.92</v>
      </c>
      <c r="B302" s="142">
        <v>37.76</v>
      </c>
      <c r="C302" s="142">
        <v>223.24</v>
      </c>
      <c r="D302" s="63">
        <f t="shared" ref="D302:D341" si="562">S302+D301</f>
        <v>2403.8963744827374</v>
      </c>
      <c r="E302" s="63">
        <f t="shared" ref="E302:E341" si="563">$D$1-D302</f>
        <v>-2298.3563744827375</v>
      </c>
      <c r="F302" s="63">
        <f t="shared" ref="F302:F341" si="564">T302+F301</f>
        <v>-1787.1084860946744</v>
      </c>
      <c r="G302" s="63">
        <f t="shared" ref="G302:G341" si="565">U302+G301</f>
        <v>-502.69262227874532</v>
      </c>
      <c r="H302" s="63">
        <f t="shared" ref="H302:H341" si="566">H301+T302</f>
        <v>16367.341513905314</v>
      </c>
      <c r="I302" s="63">
        <f t="shared" ref="I302:I341" si="567">I301+U302</f>
        <v>30487.087377721273</v>
      </c>
      <c r="J302" s="59">
        <f t="shared" ref="J302:J341" si="568">SQRT(F302^2+G302^2)</f>
        <v>1856.4634694938331</v>
      </c>
      <c r="K302" s="59">
        <f t="shared" ref="K302:K341" si="569">IF(J302=0,0,IF(F302&lt;0,ATAN(G302/F302)*180/PI()+180,ATAN(G302/F302)*180/PI()))</f>
        <v>195.71066883267122</v>
      </c>
      <c r="L302" s="59">
        <f t="shared" ref="L302:L341" si="570">COS((K302-$B$1)*PI()/180)*J302</f>
        <v>1692.1291141052081</v>
      </c>
      <c r="M302" s="60"/>
      <c r="N302" s="65">
        <f t="shared" ref="N302:N341" si="571">A302-A301</f>
        <v>18.369999999999891</v>
      </c>
      <c r="O302" s="65">
        <f t="shared" ref="O302:O341" si="572">RADIANS(B302-B301)</f>
        <v>3.3859387488689954E-2</v>
      </c>
      <c r="P302" s="65">
        <f t="shared" ref="P302:P341" si="573">RADIANS(C302-C301)</f>
        <v>5.2359877559831865E-4</v>
      </c>
      <c r="Q302" s="59">
        <f t="shared" ref="Q302:Q341" si="574">ACOS(COS(O302)-SIN(RADIANS(B301))*SIN(RADIANS(B302))*(1-COS(P302)))</f>
        <v>3.3860838597060905E-2</v>
      </c>
      <c r="R302" s="59">
        <f t="shared" ref="R302:R341" si="575">2/Q302*TAN(Q302/2)</f>
        <v>1.0000955573220753</v>
      </c>
      <c r="S302" s="59">
        <f t="shared" ref="S302:S341" si="576">(N302/2)*(COS(RADIANS(B301))+COS(RADIANS(B302)))*R302</f>
        <v>14.710653014180266</v>
      </c>
      <c r="T302" s="59">
        <f t="shared" ref="T302:T341" si="577">(N302/2)*(SIN(RADIANS(B301))*COS(RADIANS(C301))+SIN(RADIANS(B302))*COS(RADIANS(C302)))*R302</f>
        <v>-8.0160308792040826</v>
      </c>
      <c r="U302" s="59">
        <f t="shared" ref="U302:U341" si="578">(N302/2)*(SIN(RADIANS(B301))*SIN(RADIANS(C301))+SIN(RADIANS(B302))*SIN(RADIANS(C302)))*R302</f>
        <v>-7.5342282479258733</v>
      </c>
      <c r="W302" s="72">
        <f t="shared" ref="W302" si="579">B302+0.001</f>
        <v>37.760999999999996</v>
      </c>
      <c r="X302" s="72">
        <f t="shared" ref="X302" si="580">C302+0.001</f>
        <v>223.24100000000001</v>
      </c>
    </row>
    <row r="303" spans="1:24" x14ac:dyDescent="0.4">
      <c r="A303" s="142">
        <v>3157.44</v>
      </c>
      <c r="B303" s="142">
        <v>40.520000000000003</v>
      </c>
      <c r="C303" s="142">
        <v>222.16</v>
      </c>
      <c r="D303" s="63">
        <f t="shared" si="562"/>
        <v>2418.2593767131616</v>
      </c>
      <c r="E303" s="63">
        <f t="shared" si="563"/>
        <v>-2312.7193767131616</v>
      </c>
      <c r="F303" s="63">
        <f t="shared" si="564"/>
        <v>-1795.7008462669169</v>
      </c>
      <c r="G303" s="63">
        <f t="shared" si="565"/>
        <v>-510.61698679598254</v>
      </c>
      <c r="H303" s="63">
        <f t="shared" si="566"/>
        <v>16358.749153733072</v>
      </c>
      <c r="I303" s="63">
        <f t="shared" si="567"/>
        <v>30479.163013204037</v>
      </c>
      <c r="J303" s="59">
        <f t="shared" si="568"/>
        <v>1866.8881156856535</v>
      </c>
      <c r="K303" s="59">
        <f t="shared" si="569"/>
        <v>195.87338053115923</v>
      </c>
      <c r="L303" s="59">
        <f t="shared" si="570"/>
        <v>1703.8049271947509</v>
      </c>
      <c r="M303" s="60"/>
      <c r="N303" s="65">
        <f t="shared" si="571"/>
        <v>18.519999999999982</v>
      </c>
      <c r="O303" s="65">
        <f t="shared" si="572"/>
        <v>4.8171087355043586E-2</v>
      </c>
      <c r="P303" s="65">
        <f t="shared" si="573"/>
        <v>-1.8849555921538978E-2</v>
      </c>
      <c r="Q303" s="59">
        <f t="shared" si="574"/>
        <v>4.9617196152660803E-2</v>
      </c>
      <c r="R303" s="59">
        <f t="shared" si="575"/>
        <v>1.0002052060319642</v>
      </c>
      <c r="S303" s="59">
        <f t="shared" si="576"/>
        <v>14.363002230424147</v>
      </c>
      <c r="T303" s="59">
        <f t="shared" si="577"/>
        <v>-8.592360172242401</v>
      </c>
      <c r="U303" s="59">
        <f t="shared" si="578"/>
        <v>-7.9243645172372181</v>
      </c>
      <c r="W303" s="72">
        <f t="shared" ref="W303" si="581">B303-0.001</f>
        <v>40.519000000000005</v>
      </c>
      <c r="X303" s="72">
        <f t="shared" ref="X303" si="582">C303-0.001</f>
        <v>222.15899999999999</v>
      </c>
    </row>
    <row r="304" spans="1:24" x14ac:dyDescent="0.4">
      <c r="A304" s="142">
        <v>3176</v>
      </c>
      <c r="B304" s="142">
        <v>42.88</v>
      </c>
      <c r="C304" s="142">
        <v>221.87</v>
      </c>
      <c r="D304" s="63">
        <f t="shared" si="562"/>
        <v>2432.1160148663012</v>
      </c>
      <c r="E304" s="63">
        <f t="shared" si="563"/>
        <v>-2326.5760148663012</v>
      </c>
      <c r="F304" s="63">
        <f t="shared" si="564"/>
        <v>-1804.8738653033142</v>
      </c>
      <c r="G304" s="63">
        <f t="shared" si="565"/>
        <v>-518.87978751235141</v>
      </c>
      <c r="H304" s="63">
        <f t="shared" si="566"/>
        <v>16349.576134696674</v>
      </c>
      <c r="I304" s="63">
        <f t="shared" si="567"/>
        <v>30470.900212487668</v>
      </c>
      <c r="J304" s="59">
        <f t="shared" si="568"/>
        <v>1877.9792074311658</v>
      </c>
      <c r="K304" s="59">
        <f t="shared" si="569"/>
        <v>196.03931439562066</v>
      </c>
      <c r="L304" s="59">
        <f t="shared" si="570"/>
        <v>1716.1430933759987</v>
      </c>
      <c r="M304" s="60"/>
      <c r="N304" s="65">
        <f t="shared" si="571"/>
        <v>18.559999999999945</v>
      </c>
      <c r="O304" s="65">
        <f t="shared" si="572"/>
        <v>4.1189770347066168E-2</v>
      </c>
      <c r="P304" s="65">
        <f t="shared" si="573"/>
        <v>-5.0614548307834168E-3</v>
      </c>
      <c r="Q304" s="59">
        <f t="shared" si="574"/>
        <v>4.1327066438574533E-2</v>
      </c>
      <c r="R304" s="59">
        <f t="shared" si="575"/>
        <v>1.0001423515143422</v>
      </c>
      <c r="S304" s="59">
        <f t="shared" si="576"/>
        <v>13.856638153139345</v>
      </c>
      <c r="T304" s="59">
        <f t="shared" si="577"/>
        <v>-9.1730190363972994</v>
      </c>
      <c r="U304" s="59">
        <f t="shared" si="578"/>
        <v>-8.2628007163688562</v>
      </c>
      <c r="W304" s="72">
        <f t="shared" ref="W304" si="583">B304+0.001</f>
        <v>42.881</v>
      </c>
      <c r="X304" s="72">
        <f t="shared" ref="X304" si="584">C304+0.001</f>
        <v>221.87100000000001</v>
      </c>
    </row>
    <row r="305" spans="1:24" x14ac:dyDescent="0.4">
      <c r="A305" s="142">
        <v>3185.3</v>
      </c>
      <c r="B305" s="142">
        <v>42.47</v>
      </c>
      <c r="C305" s="142">
        <v>221.49</v>
      </c>
      <c r="D305" s="63">
        <f t="shared" si="562"/>
        <v>2438.9534687753221</v>
      </c>
      <c r="E305" s="63">
        <f t="shared" si="563"/>
        <v>-2333.4134687753221</v>
      </c>
      <c r="F305" s="63">
        <f t="shared" si="564"/>
        <v>-1809.5819809164338</v>
      </c>
      <c r="G305" s="63">
        <f t="shared" si="565"/>
        <v>-523.07172700198794</v>
      </c>
      <c r="H305" s="63">
        <f t="shared" si="566"/>
        <v>16344.868019083555</v>
      </c>
      <c r="I305" s="63">
        <f t="shared" si="567"/>
        <v>30466.708272998032</v>
      </c>
      <c r="J305" s="59">
        <f t="shared" si="568"/>
        <v>1883.664242174355</v>
      </c>
      <c r="K305" s="59">
        <f t="shared" si="569"/>
        <v>196.12229007796051</v>
      </c>
      <c r="L305" s="59">
        <f t="shared" si="570"/>
        <v>1722.4442459434845</v>
      </c>
      <c r="M305" s="60"/>
      <c r="N305" s="65">
        <f t="shared" si="571"/>
        <v>9.3000000000001819</v>
      </c>
      <c r="O305" s="65">
        <f t="shared" si="572"/>
        <v>-7.1558499331768159E-3</v>
      </c>
      <c r="P305" s="65">
        <f t="shared" si="573"/>
        <v>-6.6322511575783727E-3</v>
      </c>
      <c r="Q305" s="59">
        <f t="shared" si="574"/>
        <v>8.4508082295724485E-3</v>
      </c>
      <c r="R305" s="59">
        <f t="shared" si="575"/>
        <v>1.0000059513891471</v>
      </c>
      <c r="S305" s="59">
        <f t="shared" si="576"/>
        <v>6.8374539090207334</v>
      </c>
      <c r="T305" s="59">
        <f t="shared" si="577"/>
        <v>-4.708115613119606</v>
      </c>
      <c r="U305" s="59">
        <f t="shared" si="578"/>
        <v>-4.1919394896365034</v>
      </c>
      <c r="W305" s="72">
        <f t="shared" ref="W305" si="585">B305-0.001</f>
        <v>42.469000000000001</v>
      </c>
      <c r="X305" s="72">
        <f t="shared" ref="X305" si="586">C305-0.001</f>
        <v>221.489</v>
      </c>
    </row>
    <row r="306" spans="1:24" x14ac:dyDescent="0.4">
      <c r="A306" s="142">
        <v>3194.18</v>
      </c>
      <c r="B306" s="142">
        <v>42.03</v>
      </c>
      <c r="C306" s="142">
        <v>221.95</v>
      </c>
      <c r="D306" s="63">
        <f t="shared" si="562"/>
        <v>2445.5266055568254</v>
      </c>
      <c r="E306" s="63">
        <f t="shared" si="563"/>
        <v>-2339.9866055568255</v>
      </c>
      <c r="F306" s="63">
        <f t="shared" si="564"/>
        <v>-1814.0385164125114</v>
      </c>
      <c r="G306" s="63">
        <f t="shared" si="565"/>
        <v>-527.04501093585361</v>
      </c>
      <c r="H306" s="63">
        <f t="shared" si="566"/>
        <v>16340.411483587477</v>
      </c>
      <c r="I306" s="63">
        <f t="shared" si="567"/>
        <v>30462.734989064167</v>
      </c>
      <c r="J306" s="59">
        <f t="shared" si="568"/>
        <v>1889.0506034991438</v>
      </c>
      <c r="K306" s="59">
        <f t="shared" si="569"/>
        <v>196.20052726408849</v>
      </c>
      <c r="L306" s="59">
        <f t="shared" si="570"/>
        <v>1728.4121278782725</v>
      </c>
      <c r="M306" s="60"/>
      <c r="N306" s="65">
        <f t="shared" si="571"/>
        <v>8.8799999999996544</v>
      </c>
      <c r="O306" s="65">
        <f t="shared" si="572"/>
        <v>-7.6794487087750102E-3</v>
      </c>
      <c r="P306" s="65">
        <f t="shared" si="573"/>
        <v>8.0285145591735586E-3</v>
      </c>
      <c r="Q306" s="59">
        <f t="shared" si="574"/>
        <v>9.3868385929887221E-3</v>
      </c>
      <c r="R306" s="59">
        <f t="shared" si="575"/>
        <v>1.0000073427929304</v>
      </c>
      <c r="S306" s="59">
        <f t="shared" si="576"/>
        <v>6.5731367815032486</v>
      </c>
      <c r="T306" s="59">
        <f t="shared" si="577"/>
        <v>-4.4565354960776062</v>
      </c>
      <c r="U306" s="59">
        <f t="shared" si="578"/>
        <v>-3.97328393386565</v>
      </c>
      <c r="W306" s="72">
        <f t="shared" ref="W306" si="587">B306+0.001</f>
        <v>42.030999999999999</v>
      </c>
      <c r="X306" s="72">
        <f t="shared" ref="X306" si="588">C306+0.001</f>
        <v>221.95099999999999</v>
      </c>
    </row>
    <row r="307" spans="1:24" x14ac:dyDescent="0.4">
      <c r="A307" s="142">
        <v>3203.35</v>
      </c>
      <c r="B307" s="142">
        <v>41.99</v>
      </c>
      <c r="C307" s="142">
        <v>221.67</v>
      </c>
      <c r="D307" s="63">
        <f t="shared" si="562"/>
        <v>2452.3401785166047</v>
      </c>
      <c r="E307" s="63">
        <f t="shared" si="563"/>
        <v>-2346.8001785166048</v>
      </c>
      <c r="F307" s="63">
        <f t="shared" si="564"/>
        <v>-1818.6128622455947</v>
      </c>
      <c r="G307" s="63">
        <f t="shared" si="565"/>
        <v>-531.13639277428638</v>
      </c>
      <c r="H307" s="63">
        <f t="shared" si="566"/>
        <v>16335.837137754394</v>
      </c>
      <c r="I307" s="63">
        <f t="shared" si="567"/>
        <v>30458.643607225735</v>
      </c>
      <c r="J307" s="59">
        <f t="shared" si="568"/>
        <v>1894.5866595261341</v>
      </c>
      <c r="K307" s="59">
        <f t="shared" si="569"/>
        <v>196.28074906576893</v>
      </c>
      <c r="L307" s="59">
        <f t="shared" si="570"/>
        <v>1734.5461696368518</v>
      </c>
      <c r="M307" s="60"/>
      <c r="N307" s="65">
        <f t="shared" si="571"/>
        <v>9.1700000000000728</v>
      </c>
      <c r="O307" s="65">
        <f t="shared" si="572"/>
        <v>-6.981317007977169E-4</v>
      </c>
      <c r="P307" s="65">
        <f t="shared" si="573"/>
        <v>-4.8869219055841422E-3</v>
      </c>
      <c r="Q307" s="59">
        <f t="shared" si="574"/>
        <v>3.3443007779085931E-3</v>
      </c>
      <c r="R307" s="59">
        <f t="shared" si="575"/>
        <v>1.0000009320300169</v>
      </c>
      <c r="S307" s="59">
        <f t="shared" si="576"/>
        <v>6.8135729597793215</v>
      </c>
      <c r="T307" s="59">
        <f t="shared" si="577"/>
        <v>-4.5743458330832789</v>
      </c>
      <c r="U307" s="59">
        <f t="shared" si="578"/>
        <v>-4.0913818384327101</v>
      </c>
      <c r="W307" s="72">
        <f t="shared" ref="W307" si="589">B307-0.001</f>
        <v>41.989000000000004</v>
      </c>
      <c r="X307" s="72">
        <f t="shared" ref="X307" si="590">C307-0.001</f>
        <v>221.66899999999998</v>
      </c>
    </row>
    <row r="308" spans="1:24" x14ac:dyDescent="0.4">
      <c r="A308" s="142">
        <v>3212.39</v>
      </c>
      <c r="B308" s="142">
        <v>43.24</v>
      </c>
      <c r="C308" s="142">
        <v>221.1</v>
      </c>
      <c r="D308" s="63">
        <f t="shared" si="562"/>
        <v>2458.9927872307649</v>
      </c>
      <c r="E308" s="63">
        <f t="shared" si="563"/>
        <v>-2353.4527872307649</v>
      </c>
      <c r="F308" s="63">
        <f t="shared" si="564"/>
        <v>-1823.2052352128155</v>
      </c>
      <c r="G308" s="63">
        <f t="shared" si="565"/>
        <v>-535.18249677508413</v>
      </c>
      <c r="H308" s="63">
        <f t="shared" si="566"/>
        <v>16331.244764787172</v>
      </c>
      <c r="I308" s="63">
        <f t="shared" si="567"/>
        <v>30454.597503224937</v>
      </c>
      <c r="J308" s="59">
        <f t="shared" si="568"/>
        <v>1900.1309519508993</v>
      </c>
      <c r="K308" s="59">
        <f t="shared" si="569"/>
        <v>196.35904013235111</v>
      </c>
      <c r="L308" s="59">
        <f t="shared" si="570"/>
        <v>1740.6649169483371</v>
      </c>
      <c r="M308" s="60"/>
      <c r="N308" s="65">
        <f t="shared" si="571"/>
        <v>9.0399999999999636</v>
      </c>
      <c r="O308" s="65">
        <f t="shared" si="572"/>
        <v>2.1816615649929118E-2</v>
      </c>
      <c r="P308" s="65">
        <f t="shared" si="573"/>
        <v>-9.948376736367559E-3</v>
      </c>
      <c r="Q308" s="59">
        <f t="shared" si="574"/>
        <v>2.2832574350396095E-2</v>
      </c>
      <c r="R308" s="59">
        <f t="shared" si="575"/>
        <v>1.0000434461359189</v>
      </c>
      <c r="S308" s="59">
        <f t="shared" si="576"/>
        <v>6.652608714159955</v>
      </c>
      <c r="T308" s="59">
        <f t="shared" si="577"/>
        <v>-4.5923729672208777</v>
      </c>
      <c r="U308" s="59">
        <f t="shared" si="578"/>
        <v>-4.0461040007977509</v>
      </c>
      <c r="W308" s="72">
        <f t="shared" ref="W308" si="591">B308+0.001</f>
        <v>43.241</v>
      </c>
      <c r="X308" s="72">
        <f t="shared" ref="X308" si="592">C308+0.001</f>
        <v>221.101</v>
      </c>
    </row>
    <row r="309" spans="1:24" x14ac:dyDescent="0.4">
      <c r="A309" s="142">
        <v>3221.42</v>
      </c>
      <c r="B309" s="142">
        <v>44.48</v>
      </c>
      <c r="C309" s="142">
        <v>220.13</v>
      </c>
      <c r="D309" s="63">
        <f t="shared" si="562"/>
        <v>2465.5036810647803</v>
      </c>
      <c r="E309" s="63">
        <f t="shared" si="563"/>
        <v>-2359.9636810647803</v>
      </c>
      <c r="F309" s="63">
        <f t="shared" si="564"/>
        <v>-1827.9550142090031</v>
      </c>
      <c r="G309" s="63">
        <f t="shared" si="565"/>
        <v>-539.25492154422739</v>
      </c>
      <c r="H309" s="63">
        <f t="shared" si="566"/>
        <v>16326.494985790985</v>
      </c>
      <c r="I309" s="63">
        <f t="shared" si="567"/>
        <v>30450.525078455794</v>
      </c>
      <c r="J309" s="59">
        <f t="shared" si="568"/>
        <v>1905.837192517112</v>
      </c>
      <c r="K309" s="59">
        <f t="shared" si="569"/>
        <v>196.43629544955147</v>
      </c>
      <c r="L309" s="59">
        <f t="shared" si="570"/>
        <v>1746.9211629373958</v>
      </c>
      <c r="M309" s="60"/>
      <c r="N309" s="65">
        <f t="shared" si="571"/>
        <v>9.0300000000002001</v>
      </c>
      <c r="O309" s="65">
        <f t="shared" si="572"/>
        <v>2.1642082724729596E-2</v>
      </c>
      <c r="P309" s="65">
        <f t="shared" si="573"/>
        <v>-1.6929693744344977E-2</v>
      </c>
      <c r="Q309" s="59">
        <f t="shared" si="574"/>
        <v>2.4616280945586988E-2</v>
      </c>
      <c r="R309" s="59">
        <f t="shared" si="575"/>
        <v>1.0000504998340627</v>
      </c>
      <c r="S309" s="59">
        <f t="shared" si="576"/>
        <v>6.5108938340154383</v>
      </c>
      <c r="T309" s="59">
        <f t="shared" si="577"/>
        <v>-4.7497789961875245</v>
      </c>
      <c r="U309" s="59">
        <f t="shared" si="578"/>
        <v>-4.0724247691432254</v>
      </c>
      <c r="W309" s="72">
        <f t="shared" ref="W309" si="593">B309-0.001</f>
        <v>44.478999999999999</v>
      </c>
      <c r="X309" s="72">
        <f t="shared" ref="X309" si="594">C309-0.001</f>
        <v>220.12899999999999</v>
      </c>
    </row>
    <row r="310" spans="1:24" x14ac:dyDescent="0.4">
      <c r="A310" s="142">
        <v>3230.61</v>
      </c>
      <c r="B310" s="142">
        <v>45.89</v>
      </c>
      <c r="C310" s="142">
        <v>219.87</v>
      </c>
      <c r="D310" s="63">
        <f t="shared" si="562"/>
        <v>2471.9808185618531</v>
      </c>
      <c r="E310" s="63">
        <f t="shared" si="563"/>
        <v>-2366.4408185618531</v>
      </c>
      <c r="F310" s="63">
        <f t="shared" si="564"/>
        <v>-1832.9490384341095</v>
      </c>
      <c r="G310" s="63">
        <f t="shared" si="565"/>
        <v>-543.44516936118089</v>
      </c>
      <c r="H310" s="63">
        <f t="shared" si="566"/>
        <v>16321.500961565878</v>
      </c>
      <c r="I310" s="63">
        <f t="shared" si="567"/>
        <v>30446.33483063884</v>
      </c>
      <c r="J310" s="59">
        <f t="shared" si="568"/>
        <v>1911.814538494393</v>
      </c>
      <c r="K310" s="59">
        <f t="shared" si="569"/>
        <v>196.51439427079589</v>
      </c>
      <c r="L310" s="59">
        <f t="shared" si="570"/>
        <v>1753.4402468220935</v>
      </c>
      <c r="M310" s="60"/>
      <c r="N310" s="65">
        <f t="shared" si="571"/>
        <v>9.1900000000000546</v>
      </c>
      <c r="O310" s="65">
        <f t="shared" si="572"/>
        <v>2.4609142453120111E-2</v>
      </c>
      <c r="P310" s="65">
        <f t="shared" si="573"/>
        <v>-4.5378560551850985E-3</v>
      </c>
      <c r="Q310" s="59">
        <f t="shared" si="574"/>
        <v>2.4818750352162633E-2</v>
      </c>
      <c r="R310" s="59">
        <f t="shared" si="575"/>
        <v>1.0000513340261132</v>
      </c>
      <c r="S310" s="59">
        <f t="shared" si="576"/>
        <v>6.4771374970729259</v>
      </c>
      <c r="T310" s="59">
        <f t="shared" si="577"/>
        <v>-4.9940242251064477</v>
      </c>
      <c r="U310" s="59">
        <f t="shared" si="578"/>
        <v>-4.1902478169534758</v>
      </c>
      <c r="W310" s="72">
        <f t="shared" ref="W310" si="595">B310+0.001</f>
        <v>45.890999999999998</v>
      </c>
      <c r="X310" s="72">
        <f t="shared" ref="X310" si="596">C310+0.001</f>
        <v>219.87100000000001</v>
      </c>
    </row>
    <row r="311" spans="1:24" x14ac:dyDescent="0.4">
      <c r="A311" s="142">
        <v>3249.34</v>
      </c>
      <c r="B311" s="142">
        <v>49.8</v>
      </c>
      <c r="C311" s="142">
        <v>220.53</v>
      </c>
      <c r="D311" s="63">
        <f t="shared" si="562"/>
        <v>2484.5488809676999</v>
      </c>
      <c r="E311" s="63">
        <f t="shared" si="563"/>
        <v>-2379.0088809677</v>
      </c>
      <c r="F311" s="63">
        <f t="shared" si="564"/>
        <v>-1843.5506945780792</v>
      </c>
      <c r="G311" s="63">
        <f t="shared" si="565"/>
        <v>-552.40749840508897</v>
      </c>
      <c r="H311" s="63">
        <f t="shared" si="566"/>
        <v>16310.899305421908</v>
      </c>
      <c r="I311" s="63">
        <f t="shared" si="567"/>
        <v>30437.372501594931</v>
      </c>
      <c r="J311" s="59">
        <f t="shared" si="568"/>
        <v>1924.5345431489368</v>
      </c>
      <c r="K311" s="59">
        <f t="shared" si="569"/>
        <v>196.68048918924273</v>
      </c>
      <c r="L311" s="59">
        <f t="shared" si="570"/>
        <v>1767.3224606623978</v>
      </c>
      <c r="M311" s="60"/>
      <c r="N311" s="65">
        <f t="shared" si="571"/>
        <v>18.730000000000018</v>
      </c>
      <c r="O311" s="65">
        <f t="shared" si="572"/>
        <v>6.824237375297823E-2</v>
      </c>
      <c r="P311" s="65">
        <f t="shared" si="573"/>
        <v>1.1519173063162516E-2</v>
      </c>
      <c r="Q311" s="59">
        <f t="shared" si="574"/>
        <v>6.8773882288055699E-2</v>
      </c>
      <c r="R311" s="59">
        <f t="shared" si="575"/>
        <v>1.0003943404251143</v>
      </c>
      <c r="S311" s="59">
        <f t="shared" si="576"/>
        <v>12.568062405846771</v>
      </c>
      <c r="T311" s="59">
        <f t="shared" si="577"/>
        <v>-10.601656143969707</v>
      </c>
      <c r="U311" s="59">
        <f t="shared" si="578"/>
        <v>-8.9623290439081043</v>
      </c>
      <c r="W311" s="72">
        <f t="shared" ref="W311" si="597">B311-0.001</f>
        <v>49.798999999999999</v>
      </c>
      <c r="X311" s="72">
        <f t="shared" ref="X311" si="598">C311-0.001</f>
        <v>220.529</v>
      </c>
    </row>
    <row r="312" spans="1:24" x14ac:dyDescent="0.4">
      <c r="A312" s="142">
        <v>3267.44</v>
      </c>
      <c r="B312" s="142">
        <v>54.86</v>
      </c>
      <c r="C312" s="142">
        <v>221.19</v>
      </c>
      <c r="D312" s="63">
        <f t="shared" si="562"/>
        <v>2495.6065026835163</v>
      </c>
      <c r="E312" s="63">
        <f t="shared" si="563"/>
        <v>-2390.0665026835163</v>
      </c>
      <c r="F312" s="63">
        <f t="shared" si="564"/>
        <v>-1854.3808410573413</v>
      </c>
      <c r="G312" s="63">
        <f t="shared" si="565"/>
        <v>-561.77936015856051</v>
      </c>
      <c r="H312" s="63">
        <f t="shared" si="566"/>
        <v>16300.069158942646</v>
      </c>
      <c r="I312" s="63">
        <f t="shared" si="567"/>
        <v>30428.000639841459</v>
      </c>
      <c r="J312" s="59">
        <f t="shared" si="568"/>
        <v>1937.6078945908262</v>
      </c>
      <c r="K312" s="59">
        <f t="shared" si="569"/>
        <v>196.85403418137619</v>
      </c>
      <c r="L312" s="59">
        <f t="shared" si="570"/>
        <v>1781.6429508058277</v>
      </c>
      <c r="M312" s="60"/>
      <c r="N312" s="65">
        <f t="shared" si="571"/>
        <v>18.099999999999909</v>
      </c>
      <c r="O312" s="65">
        <f t="shared" si="572"/>
        <v>8.8313660150913117E-2</v>
      </c>
      <c r="P312" s="65">
        <f t="shared" si="573"/>
        <v>1.1519173063162516E-2</v>
      </c>
      <c r="Q312" s="59">
        <f t="shared" si="574"/>
        <v>8.878225109080784E-2</v>
      </c>
      <c r="R312" s="59">
        <f t="shared" si="575"/>
        <v>1.0006573755095749</v>
      </c>
      <c r="S312" s="59">
        <f t="shared" si="576"/>
        <v>11.057621715816252</v>
      </c>
      <c r="T312" s="59">
        <f t="shared" si="577"/>
        <v>-10.830146479262055</v>
      </c>
      <c r="U312" s="59">
        <f t="shared" si="578"/>
        <v>-9.3718617534715634</v>
      </c>
      <c r="W312" s="72">
        <f t="shared" ref="W312" si="599">B312+0.001</f>
        <v>54.860999999999997</v>
      </c>
      <c r="X312" s="72">
        <f t="shared" ref="X312" si="600">C312+0.001</f>
        <v>221.191</v>
      </c>
    </row>
    <row r="313" spans="1:24" x14ac:dyDescent="0.4">
      <c r="A313" s="142">
        <v>3285.54</v>
      </c>
      <c r="B313" s="142">
        <v>58.39</v>
      </c>
      <c r="C313" s="142">
        <v>221.62</v>
      </c>
      <c r="D313" s="63">
        <f t="shared" si="562"/>
        <v>2505.5620676735521</v>
      </c>
      <c r="E313" s="63">
        <f t="shared" si="563"/>
        <v>-2400.0220676735521</v>
      </c>
      <c r="F313" s="63">
        <f t="shared" si="564"/>
        <v>-1865.7153697711869</v>
      </c>
      <c r="G313" s="63">
        <f t="shared" si="565"/>
        <v>-571.77538425274099</v>
      </c>
      <c r="H313" s="63">
        <f t="shared" si="566"/>
        <v>16288.734630228801</v>
      </c>
      <c r="I313" s="63">
        <f t="shared" si="567"/>
        <v>30418.004615747279</v>
      </c>
      <c r="J313" s="59">
        <f t="shared" si="568"/>
        <v>1951.363864336379</v>
      </c>
      <c r="K313" s="59">
        <f t="shared" si="569"/>
        <v>197.03843874597493</v>
      </c>
      <c r="L313" s="59">
        <f t="shared" si="570"/>
        <v>1796.7510239763089</v>
      </c>
      <c r="M313" s="60"/>
      <c r="N313" s="65">
        <f t="shared" si="571"/>
        <v>18.099999999999909</v>
      </c>
      <c r="O313" s="65">
        <f t="shared" si="572"/>
        <v>6.1610122595399851E-2</v>
      </c>
      <c r="P313" s="65">
        <f t="shared" si="573"/>
        <v>7.5049157835757364E-3</v>
      </c>
      <c r="Q313" s="59">
        <f t="shared" si="574"/>
        <v>6.1927838285605441E-2</v>
      </c>
      <c r="R313" s="59">
        <f t="shared" si="575"/>
        <v>1.0003197107076709</v>
      </c>
      <c r="S313" s="59">
        <f t="shared" si="576"/>
        <v>9.9555649900359189</v>
      </c>
      <c r="T313" s="59">
        <f t="shared" si="577"/>
        <v>-11.334528713845641</v>
      </c>
      <c r="U313" s="59">
        <f t="shared" si="578"/>
        <v>-9.9960240941805054</v>
      </c>
      <c r="W313" s="72">
        <f t="shared" ref="W313" si="601">B313-0.001</f>
        <v>58.389000000000003</v>
      </c>
      <c r="X313" s="72">
        <f t="shared" ref="X313" si="602">C313-0.001</f>
        <v>221.619</v>
      </c>
    </row>
    <row r="314" spans="1:24" x14ac:dyDescent="0.4">
      <c r="A314" s="142">
        <v>3303.94</v>
      </c>
      <c r="B314" s="142">
        <v>62.05</v>
      </c>
      <c r="C314" s="142">
        <v>220.49</v>
      </c>
      <c r="D314" s="63">
        <f t="shared" si="562"/>
        <v>2514.6994838664555</v>
      </c>
      <c r="E314" s="63">
        <f t="shared" si="563"/>
        <v>-2409.1594838664555</v>
      </c>
      <c r="F314" s="63">
        <f t="shared" si="564"/>
        <v>-1877.7576274521466</v>
      </c>
      <c r="G314" s="63">
        <f t="shared" si="565"/>
        <v>-582.26005337089111</v>
      </c>
      <c r="H314" s="63">
        <f t="shared" si="566"/>
        <v>16276.692372547841</v>
      </c>
      <c r="I314" s="63">
        <f t="shared" si="567"/>
        <v>30407.519946629127</v>
      </c>
      <c r="J314" s="59">
        <f t="shared" si="568"/>
        <v>1965.9604465009431</v>
      </c>
      <c r="K314" s="59">
        <f t="shared" si="569"/>
        <v>197.22775618681524</v>
      </c>
      <c r="L314" s="59">
        <f t="shared" si="570"/>
        <v>1812.7153439562248</v>
      </c>
      <c r="M314" s="60"/>
      <c r="N314" s="65">
        <f t="shared" si="571"/>
        <v>18.400000000000091</v>
      </c>
      <c r="O314" s="65">
        <f t="shared" si="572"/>
        <v>6.38790506229924E-2</v>
      </c>
      <c r="P314" s="65">
        <f t="shared" si="573"/>
        <v>-1.9722220547535845E-2</v>
      </c>
      <c r="Q314" s="59">
        <f t="shared" si="574"/>
        <v>6.613129545702856E-2</v>
      </c>
      <c r="R314" s="59">
        <f t="shared" si="575"/>
        <v>1.0003646051419244</v>
      </c>
      <c r="S314" s="59">
        <f t="shared" si="576"/>
        <v>9.1374161929035473</v>
      </c>
      <c r="T314" s="59">
        <f t="shared" si="577"/>
        <v>-12.042257680959635</v>
      </c>
      <c r="U314" s="59">
        <f t="shared" si="578"/>
        <v>-10.484669118150155</v>
      </c>
      <c r="W314" s="72">
        <f t="shared" ref="W314" si="603">B314+0.001</f>
        <v>62.050999999999995</v>
      </c>
      <c r="X314" s="72">
        <f t="shared" ref="X314" si="604">C314+0.001</f>
        <v>220.49100000000001</v>
      </c>
    </row>
    <row r="315" spans="1:24" x14ac:dyDescent="0.4">
      <c r="A315" s="142">
        <v>3313.24</v>
      </c>
      <c r="B315" s="142">
        <v>63.02</v>
      </c>
      <c r="C315" s="142">
        <v>219.8</v>
      </c>
      <c r="D315" s="63">
        <f t="shared" si="562"/>
        <v>2518.988695606899</v>
      </c>
      <c r="E315" s="63">
        <f t="shared" si="563"/>
        <v>-2413.448695606899</v>
      </c>
      <c r="F315" s="63">
        <f t="shared" si="564"/>
        <v>-1884.0654578220258</v>
      </c>
      <c r="G315" s="63">
        <f t="shared" si="565"/>
        <v>-587.57992649215851</v>
      </c>
      <c r="H315" s="63">
        <f t="shared" si="566"/>
        <v>16270.384542177962</v>
      </c>
      <c r="I315" s="63">
        <f t="shared" si="567"/>
        <v>30402.200073507858</v>
      </c>
      <c r="J315" s="59">
        <f t="shared" si="568"/>
        <v>1973.5634824790031</v>
      </c>
      <c r="K315" s="59">
        <f t="shared" si="569"/>
        <v>197.32103493479994</v>
      </c>
      <c r="L315" s="59">
        <f t="shared" si="570"/>
        <v>1820.9669708866631</v>
      </c>
      <c r="M315" s="60"/>
      <c r="N315" s="65">
        <f t="shared" si="571"/>
        <v>9.2999999999997272</v>
      </c>
      <c r="O315" s="65">
        <f t="shared" si="572"/>
        <v>1.6929693744345102E-2</v>
      </c>
      <c r="P315" s="65">
        <f t="shared" si="573"/>
        <v>-1.2042771838760834E-2</v>
      </c>
      <c r="Q315" s="59">
        <f t="shared" si="574"/>
        <v>2.0019701268308765E-2</v>
      </c>
      <c r="R315" s="59">
        <f t="shared" si="575"/>
        <v>1.0000334003752218</v>
      </c>
      <c r="S315" s="59">
        <f t="shared" si="576"/>
        <v>4.2892117404435828</v>
      </c>
      <c r="T315" s="59">
        <f t="shared" si="577"/>
        <v>-6.3078303698792713</v>
      </c>
      <c r="U315" s="59">
        <f t="shared" si="578"/>
        <v>-5.3198731212673529</v>
      </c>
      <c r="W315" s="72">
        <f t="shared" ref="W315" si="605">B315-0.001</f>
        <v>63.019000000000005</v>
      </c>
      <c r="X315" s="72">
        <f t="shared" ref="X315" si="606">C315-0.001</f>
        <v>219.79900000000001</v>
      </c>
    </row>
    <row r="316" spans="1:24" x14ac:dyDescent="0.4">
      <c r="A316" s="142">
        <v>3322.16</v>
      </c>
      <c r="B316" s="142">
        <v>63.41</v>
      </c>
      <c r="C316" s="142">
        <v>220.82</v>
      </c>
      <c r="D316" s="63">
        <f t="shared" si="562"/>
        <v>2523.0085155649986</v>
      </c>
      <c r="E316" s="63">
        <f t="shared" si="563"/>
        <v>-2417.4685155649986</v>
      </c>
      <c r="F316" s="63">
        <f t="shared" si="564"/>
        <v>-1890.1374210493211</v>
      </c>
      <c r="G316" s="63">
        <f t="shared" si="565"/>
        <v>-592.73130769287593</v>
      </c>
      <c r="H316" s="63">
        <f t="shared" si="566"/>
        <v>16264.312578950667</v>
      </c>
      <c r="I316" s="63">
        <f t="shared" si="567"/>
        <v>30397.04869230714</v>
      </c>
      <c r="J316" s="59">
        <f t="shared" si="568"/>
        <v>1980.8962298844142</v>
      </c>
      <c r="K316" s="59">
        <f t="shared" si="569"/>
        <v>197.41098904175206</v>
      </c>
      <c r="L316" s="59">
        <f t="shared" si="570"/>
        <v>1828.9296085843489</v>
      </c>
      <c r="M316" s="60"/>
      <c r="N316" s="65">
        <f t="shared" si="571"/>
        <v>8.9200000000000728</v>
      </c>
      <c r="O316" s="65">
        <f t="shared" si="572"/>
        <v>6.8067840827777714E-3</v>
      </c>
      <c r="P316" s="65">
        <f t="shared" si="573"/>
        <v>1.7802358370341845E-2</v>
      </c>
      <c r="Q316" s="59">
        <f t="shared" si="574"/>
        <v>1.7288502490652613E-2</v>
      </c>
      <c r="R316" s="59">
        <f t="shared" si="575"/>
        <v>1.0000249084376918</v>
      </c>
      <c r="S316" s="59">
        <f t="shared" si="576"/>
        <v>4.0198199580996041</v>
      </c>
      <c r="T316" s="59">
        <f t="shared" si="577"/>
        <v>-6.071963227295238</v>
      </c>
      <c r="U316" s="59">
        <f t="shared" si="578"/>
        <v>-5.151381200717398</v>
      </c>
      <c r="W316" s="72">
        <f t="shared" ref="W316" si="607">B316+0.001</f>
        <v>63.410999999999994</v>
      </c>
      <c r="X316" s="72">
        <f t="shared" ref="X316" si="608">C316+0.001</f>
        <v>220.821</v>
      </c>
    </row>
    <row r="317" spans="1:24" x14ac:dyDescent="0.4">
      <c r="A317" s="142">
        <v>3331.25</v>
      </c>
      <c r="B317" s="142">
        <v>64.91</v>
      </c>
      <c r="C317" s="142">
        <v>220.59</v>
      </c>
      <c r="D317" s="63">
        <f t="shared" si="562"/>
        <v>2526.9703698972012</v>
      </c>
      <c r="E317" s="63">
        <f t="shared" si="563"/>
        <v>-2421.4303698972012</v>
      </c>
      <c r="F317" s="63">
        <f t="shared" si="564"/>
        <v>-1896.3392388288642</v>
      </c>
      <c r="G317" s="63">
        <f t="shared" si="565"/>
        <v>-598.06651690664421</v>
      </c>
      <c r="H317" s="63">
        <f t="shared" si="566"/>
        <v>16258.110761171123</v>
      </c>
      <c r="I317" s="63">
        <f t="shared" si="567"/>
        <v>30391.713483093372</v>
      </c>
      <c r="J317" s="59">
        <f t="shared" si="568"/>
        <v>1988.4129519209234</v>
      </c>
      <c r="K317" s="59">
        <f t="shared" si="569"/>
        <v>197.50420604026272</v>
      </c>
      <c r="L317" s="59">
        <f t="shared" si="570"/>
        <v>1837.1098830092997</v>
      </c>
      <c r="M317" s="60"/>
      <c r="N317" s="65">
        <f t="shared" si="571"/>
        <v>9.0900000000001455</v>
      </c>
      <c r="O317" s="65">
        <f t="shared" si="572"/>
        <v>2.6179938779914945E-2</v>
      </c>
      <c r="P317" s="65">
        <f t="shared" si="573"/>
        <v>-4.0142572795867793E-3</v>
      </c>
      <c r="Q317" s="59">
        <f t="shared" si="574"/>
        <v>2.6428032453884587E-2</v>
      </c>
      <c r="R317" s="59">
        <f t="shared" si="575"/>
        <v>1.0000582074737334</v>
      </c>
      <c r="S317" s="59">
        <f t="shared" si="576"/>
        <v>3.9618543322025035</v>
      </c>
      <c r="T317" s="59">
        <f t="shared" si="577"/>
        <v>-6.2018177795431049</v>
      </c>
      <c r="U317" s="59">
        <f t="shared" si="578"/>
        <v>-5.3352092137683114</v>
      </c>
      <c r="W317" s="72">
        <f t="shared" ref="W317" si="609">B317-0.001</f>
        <v>64.908999999999992</v>
      </c>
      <c r="X317" s="72">
        <f t="shared" ref="X317" si="610">C317-0.001</f>
        <v>220.589</v>
      </c>
    </row>
    <row r="318" spans="1:24" x14ac:dyDescent="0.4">
      <c r="A318" s="142">
        <v>3340.31</v>
      </c>
      <c r="B318" s="142">
        <v>65.97</v>
      </c>
      <c r="C318" s="142">
        <v>220.74</v>
      </c>
      <c r="D318" s="63">
        <f t="shared" si="562"/>
        <v>2530.7360700469117</v>
      </c>
      <c r="E318" s="63">
        <f t="shared" si="563"/>
        <v>-2425.1960700469117</v>
      </c>
      <c r="F318" s="63">
        <f t="shared" si="564"/>
        <v>-1902.5896609513702</v>
      </c>
      <c r="G318" s="63">
        <f t="shared" si="565"/>
        <v>-603.43614870989654</v>
      </c>
      <c r="H318" s="63">
        <f t="shared" si="566"/>
        <v>16251.860339048617</v>
      </c>
      <c r="I318" s="63">
        <f t="shared" si="567"/>
        <v>30386.343851290119</v>
      </c>
      <c r="J318" s="59">
        <f t="shared" si="568"/>
        <v>1995.9916341329897</v>
      </c>
      <c r="K318" s="59">
        <f t="shared" si="569"/>
        <v>197.59724076705851</v>
      </c>
      <c r="L318" s="59">
        <f t="shared" si="570"/>
        <v>1845.3495169351033</v>
      </c>
      <c r="M318" s="60"/>
      <c r="N318" s="65">
        <f t="shared" si="571"/>
        <v>9.0599999999999454</v>
      </c>
      <c r="O318" s="65">
        <f t="shared" si="572"/>
        <v>1.8500490071139932E-2</v>
      </c>
      <c r="P318" s="65">
        <f t="shared" si="573"/>
        <v>2.6179938779915934E-3</v>
      </c>
      <c r="Q318" s="59">
        <f t="shared" si="574"/>
        <v>1.8653087474469032E-2</v>
      </c>
      <c r="R318" s="59">
        <f t="shared" si="575"/>
        <v>1.0000289958149016</v>
      </c>
      <c r="S318" s="59">
        <f t="shared" si="576"/>
        <v>3.7657001497105376</v>
      </c>
      <c r="T318" s="59">
        <f t="shared" si="577"/>
        <v>-6.2504221225060235</v>
      </c>
      <c r="U318" s="59">
        <f t="shared" si="578"/>
        <v>-5.3696318032523589</v>
      </c>
      <c r="W318" s="72">
        <f t="shared" ref="W318" si="611">B318+0.001</f>
        <v>65.971000000000004</v>
      </c>
      <c r="X318" s="72">
        <f t="shared" ref="X318" si="612">C318+0.001</f>
        <v>220.74100000000001</v>
      </c>
    </row>
    <row r="319" spans="1:24" x14ac:dyDescent="0.4">
      <c r="A319" s="142">
        <v>3349.45</v>
      </c>
      <c r="B319" s="142">
        <v>67.78</v>
      </c>
      <c r="C319" s="142">
        <v>220.63</v>
      </c>
      <c r="D319" s="63">
        <f t="shared" si="562"/>
        <v>2534.3255509424507</v>
      </c>
      <c r="E319" s="63">
        <f t="shared" si="563"/>
        <v>-2428.7855509424508</v>
      </c>
      <c r="F319" s="63">
        <f t="shared" si="564"/>
        <v>-1908.9634411542838</v>
      </c>
      <c r="G319" s="63">
        <f t="shared" si="565"/>
        <v>-608.91549027137887</v>
      </c>
      <c r="H319" s="63">
        <f t="shared" si="566"/>
        <v>16245.486558845703</v>
      </c>
      <c r="I319" s="63">
        <f t="shared" si="567"/>
        <v>30380.864509728635</v>
      </c>
      <c r="J319" s="59">
        <f t="shared" si="568"/>
        <v>2003.7264019710972</v>
      </c>
      <c r="K319" s="59">
        <f t="shared" si="569"/>
        <v>197.69148837645588</v>
      </c>
      <c r="L319" s="59">
        <f t="shared" si="570"/>
        <v>1853.7541687061682</v>
      </c>
      <c r="M319" s="60"/>
      <c r="N319" s="65">
        <f t="shared" si="571"/>
        <v>9.1399999999998727</v>
      </c>
      <c r="O319" s="65">
        <f t="shared" si="572"/>
        <v>3.1590459461097405E-2</v>
      </c>
      <c r="P319" s="65">
        <f t="shared" si="573"/>
        <v>-1.9198621771940006E-3</v>
      </c>
      <c r="Q319" s="59">
        <f t="shared" si="574"/>
        <v>3.1639754692216915E-2</v>
      </c>
      <c r="R319" s="59">
        <f t="shared" si="575"/>
        <v>1.000083431191839</v>
      </c>
      <c r="S319" s="59">
        <f t="shared" si="576"/>
        <v>3.5894808955392237</v>
      </c>
      <c r="T319" s="59">
        <f t="shared" si="577"/>
        <v>-6.373780202913693</v>
      </c>
      <c r="U319" s="59">
        <f t="shared" si="578"/>
        <v>-5.479341561482336</v>
      </c>
      <c r="W319" s="72">
        <f t="shared" ref="W319" si="613">B319-0.001</f>
        <v>67.778999999999996</v>
      </c>
      <c r="X319" s="72">
        <f t="shared" ref="X319" si="614">C319-0.001</f>
        <v>220.62899999999999</v>
      </c>
    </row>
    <row r="320" spans="1:24" x14ac:dyDescent="0.4">
      <c r="A320" s="142">
        <v>3358.72</v>
      </c>
      <c r="B320" s="142">
        <v>69.489999999999995</v>
      </c>
      <c r="C320" s="142">
        <v>220.47</v>
      </c>
      <c r="D320" s="63">
        <f t="shared" si="562"/>
        <v>2537.702562359696</v>
      </c>
      <c r="E320" s="63">
        <f t="shared" si="563"/>
        <v>-2432.162562359696</v>
      </c>
      <c r="F320" s="63">
        <f t="shared" si="564"/>
        <v>-1915.5228937256959</v>
      </c>
      <c r="G320" s="63">
        <f t="shared" si="565"/>
        <v>-614.52760654062524</v>
      </c>
      <c r="H320" s="63">
        <f t="shared" si="566"/>
        <v>16238.927106274292</v>
      </c>
      <c r="I320" s="63">
        <f t="shared" si="567"/>
        <v>30375.252393459388</v>
      </c>
      <c r="J320" s="59">
        <f t="shared" si="568"/>
        <v>2011.6839054851071</v>
      </c>
      <c r="K320" s="59">
        <f t="shared" si="569"/>
        <v>197.78699653303732</v>
      </c>
      <c r="L320" s="59">
        <f t="shared" si="570"/>
        <v>1862.3863997003928</v>
      </c>
      <c r="M320" s="60"/>
      <c r="N320" s="65">
        <f t="shared" si="571"/>
        <v>9.2699999999999818</v>
      </c>
      <c r="O320" s="65">
        <f t="shared" si="572"/>
        <v>2.9845130209102927E-2</v>
      </c>
      <c r="P320" s="65">
        <f t="shared" si="573"/>
        <v>-2.7925268031908676E-3</v>
      </c>
      <c r="Q320" s="59">
        <f t="shared" si="574"/>
        <v>2.9958209056208052E-2</v>
      </c>
      <c r="R320" s="59">
        <f t="shared" si="575"/>
        <v>1.0000747979038977</v>
      </c>
      <c r="S320" s="59">
        <f t="shared" si="576"/>
        <v>3.3770114172454009</v>
      </c>
      <c r="T320" s="59">
        <f t="shared" si="577"/>
        <v>-6.5594525714120193</v>
      </c>
      <c r="U320" s="59">
        <f t="shared" si="578"/>
        <v>-5.6121162692463207</v>
      </c>
      <c r="W320" s="72">
        <f t="shared" ref="W320" si="615">B320+0.001</f>
        <v>69.491</v>
      </c>
      <c r="X320" s="72">
        <f t="shared" ref="X320" si="616">C320+0.001</f>
        <v>220.471</v>
      </c>
    </row>
    <row r="321" spans="1:24" x14ac:dyDescent="0.4">
      <c r="A321" s="142">
        <v>3377.11</v>
      </c>
      <c r="B321" s="142">
        <v>72.989999999999995</v>
      </c>
      <c r="C321" s="142">
        <v>220.49</v>
      </c>
      <c r="D321" s="63">
        <f t="shared" si="562"/>
        <v>2543.6159538897587</v>
      </c>
      <c r="E321" s="63">
        <f t="shared" si="563"/>
        <v>-2438.0759538897587</v>
      </c>
      <c r="F321" s="63">
        <f t="shared" si="564"/>
        <v>-1928.7657196975767</v>
      </c>
      <c r="G321" s="63">
        <f t="shared" si="565"/>
        <v>-625.83009765788688</v>
      </c>
      <c r="H321" s="63">
        <f t="shared" si="566"/>
        <v>16225.68428030241</v>
      </c>
      <c r="I321" s="63">
        <f t="shared" si="567"/>
        <v>30363.949902342127</v>
      </c>
      <c r="J321" s="59">
        <f t="shared" si="568"/>
        <v>2027.7575083364854</v>
      </c>
      <c r="K321" s="59">
        <f t="shared" si="569"/>
        <v>197.97678528263876</v>
      </c>
      <c r="L321" s="59">
        <f t="shared" si="570"/>
        <v>1879.7960941961117</v>
      </c>
      <c r="M321" s="60"/>
      <c r="N321" s="65">
        <f t="shared" si="571"/>
        <v>18.390000000000327</v>
      </c>
      <c r="O321" s="65">
        <f t="shared" si="572"/>
        <v>6.1086523819801536E-2</v>
      </c>
      <c r="P321" s="65">
        <f t="shared" si="573"/>
        <v>3.490658503990445E-4</v>
      </c>
      <c r="Q321" s="59">
        <f t="shared" si="574"/>
        <v>6.1087417616380701E-2</v>
      </c>
      <c r="R321" s="59">
        <f t="shared" si="575"/>
        <v>1.0003110888045921</v>
      </c>
      <c r="S321" s="59">
        <f t="shared" si="576"/>
        <v>5.9133915300624924</v>
      </c>
      <c r="T321" s="59">
        <f t="shared" si="577"/>
        <v>-13.242825971880896</v>
      </c>
      <c r="U321" s="59">
        <f t="shared" si="578"/>
        <v>-11.302491117261638</v>
      </c>
      <c r="W321" s="72">
        <f t="shared" ref="W321" si="617">B321-0.001</f>
        <v>72.98899999999999</v>
      </c>
      <c r="X321" s="72">
        <f t="shared" ref="X321" si="618">C321-0.001</f>
        <v>220.489</v>
      </c>
    </row>
    <row r="322" spans="1:24" x14ac:dyDescent="0.4">
      <c r="A322" s="142">
        <v>3395.49</v>
      </c>
      <c r="B322" s="142">
        <v>76.02</v>
      </c>
      <c r="C322" s="142">
        <v>220.89</v>
      </c>
      <c r="D322" s="63">
        <f t="shared" si="562"/>
        <v>2548.5256959548437</v>
      </c>
      <c r="E322" s="63">
        <f t="shared" si="563"/>
        <v>-2442.9856959548438</v>
      </c>
      <c r="F322" s="63">
        <f t="shared" si="564"/>
        <v>-1942.1938859762315</v>
      </c>
      <c r="G322" s="63">
        <f t="shared" si="565"/>
        <v>-637.37666361059212</v>
      </c>
      <c r="H322" s="63">
        <f t="shared" si="566"/>
        <v>16212.256114023756</v>
      </c>
      <c r="I322" s="63">
        <f t="shared" si="567"/>
        <v>30352.403336389423</v>
      </c>
      <c r="J322" s="59">
        <f t="shared" si="568"/>
        <v>2044.1052081629323</v>
      </c>
      <c r="K322" s="59">
        <f t="shared" si="569"/>
        <v>198.16846785236942</v>
      </c>
      <c r="L322" s="59">
        <f t="shared" si="570"/>
        <v>1897.5046558839799</v>
      </c>
      <c r="M322" s="60"/>
      <c r="N322" s="65">
        <f t="shared" si="571"/>
        <v>18.379999999999654</v>
      </c>
      <c r="O322" s="65">
        <f t="shared" si="572"/>
        <v>5.2883476335428205E-2</v>
      </c>
      <c r="P322" s="65">
        <f t="shared" si="573"/>
        <v>6.9813170079769211E-3</v>
      </c>
      <c r="Q322" s="59">
        <f t="shared" si="574"/>
        <v>5.3309561113217718E-2</v>
      </c>
      <c r="R322" s="59">
        <f t="shared" si="575"/>
        <v>1.000236893098605</v>
      </c>
      <c r="S322" s="59">
        <f t="shared" si="576"/>
        <v>4.909742065084985</v>
      </c>
      <c r="T322" s="59">
        <f t="shared" si="577"/>
        <v>-13.428166278654734</v>
      </c>
      <c r="U322" s="59">
        <f t="shared" si="578"/>
        <v>-11.546565952705189</v>
      </c>
      <c r="W322" s="72">
        <f t="shared" ref="W322" si="619">B322+0.001</f>
        <v>76.021000000000001</v>
      </c>
      <c r="X322" s="72">
        <f t="shared" ref="X322" si="620">C322+0.001</f>
        <v>220.89099999999999</v>
      </c>
    </row>
    <row r="323" spans="1:24" x14ac:dyDescent="0.4">
      <c r="A323" s="142">
        <v>3413.74</v>
      </c>
      <c r="B323" s="142">
        <v>79.7</v>
      </c>
      <c r="C323" s="142">
        <v>220.16</v>
      </c>
      <c r="D323" s="63">
        <f t="shared" si="562"/>
        <v>2552.3630815940123</v>
      </c>
      <c r="E323" s="63">
        <f t="shared" si="563"/>
        <v>-2446.8230815940124</v>
      </c>
      <c r="F323" s="63">
        <f t="shared" si="564"/>
        <v>-1955.7539718446521</v>
      </c>
      <c r="G323" s="63">
        <f t="shared" si="565"/>
        <v>-648.96727437444326</v>
      </c>
      <c r="H323" s="63">
        <f t="shared" si="566"/>
        <v>16198.696028155335</v>
      </c>
      <c r="I323" s="63">
        <f t="shared" si="567"/>
        <v>30340.812725625572</v>
      </c>
      <c r="J323" s="59">
        <f t="shared" si="568"/>
        <v>2060.6145009669144</v>
      </c>
      <c r="K323" s="59">
        <f t="shared" si="569"/>
        <v>198.35711386123288</v>
      </c>
      <c r="L323" s="59">
        <f t="shared" si="570"/>
        <v>1915.3425852994026</v>
      </c>
      <c r="M323" s="60"/>
      <c r="N323" s="65">
        <f t="shared" si="571"/>
        <v>18.25</v>
      </c>
      <c r="O323" s="65">
        <f t="shared" si="572"/>
        <v>6.4228116473391453E-2</v>
      </c>
      <c r="P323" s="65">
        <f t="shared" si="573"/>
        <v>-1.2740903539558427E-2</v>
      </c>
      <c r="Q323" s="59">
        <f t="shared" si="574"/>
        <v>6.5424318129715164E-2</v>
      </c>
      <c r="R323" s="59">
        <f t="shared" si="575"/>
        <v>1.0003568478607405</v>
      </c>
      <c r="S323" s="59">
        <f t="shared" si="576"/>
        <v>3.8373856391685104</v>
      </c>
      <c r="T323" s="59">
        <f t="shared" si="577"/>
        <v>-13.560085868420577</v>
      </c>
      <c r="U323" s="59">
        <f t="shared" si="578"/>
        <v>-11.590610763851132</v>
      </c>
      <c r="W323" s="72">
        <f t="shared" ref="W323" si="621">B323-0.001</f>
        <v>79.698999999999998</v>
      </c>
      <c r="X323" s="72">
        <f t="shared" ref="X323" si="622">C323-0.001</f>
        <v>220.15899999999999</v>
      </c>
    </row>
    <row r="324" spans="1:24" x14ac:dyDescent="0.4">
      <c r="A324" s="142">
        <v>3432.43</v>
      </c>
      <c r="B324" s="142">
        <v>81.94</v>
      </c>
      <c r="C324" s="142">
        <v>219.39</v>
      </c>
      <c r="D324" s="63">
        <f t="shared" si="562"/>
        <v>2555.3446745380043</v>
      </c>
      <c r="E324" s="63">
        <f t="shared" si="563"/>
        <v>-2449.8046745380043</v>
      </c>
      <c r="F324" s="63">
        <f t="shared" si="564"/>
        <v>-1969.9336655315351</v>
      </c>
      <c r="G324" s="63">
        <f t="shared" si="565"/>
        <v>-660.7703620100184</v>
      </c>
      <c r="H324" s="63">
        <f t="shared" si="566"/>
        <v>16184.516334468452</v>
      </c>
      <c r="I324" s="63">
        <f t="shared" si="567"/>
        <v>30329.009637989995</v>
      </c>
      <c r="J324" s="59">
        <f t="shared" si="568"/>
        <v>2077.8007887921694</v>
      </c>
      <c r="K324" s="59">
        <f t="shared" si="569"/>
        <v>198.54288055035764</v>
      </c>
      <c r="L324" s="59">
        <f t="shared" si="570"/>
        <v>1933.7917393415607</v>
      </c>
      <c r="M324" s="60"/>
      <c r="N324" s="65">
        <f t="shared" si="571"/>
        <v>18.690000000000055</v>
      </c>
      <c r="O324" s="65">
        <f t="shared" si="572"/>
        <v>3.9095375244672895E-2</v>
      </c>
      <c r="P324" s="65">
        <f t="shared" si="573"/>
        <v>-1.3439035240356516E-2</v>
      </c>
      <c r="Q324" s="59">
        <f t="shared" si="574"/>
        <v>4.1284803221162347E-2</v>
      </c>
      <c r="R324" s="59">
        <f t="shared" si="575"/>
        <v>1.0001420604614153</v>
      </c>
      <c r="S324" s="59">
        <f t="shared" si="576"/>
        <v>2.9815929439919708</v>
      </c>
      <c r="T324" s="59">
        <f t="shared" si="577"/>
        <v>-14.17969368688299</v>
      </c>
      <c r="U324" s="59">
        <f t="shared" si="578"/>
        <v>-11.803087635575165</v>
      </c>
      <c r="W324" s="72">
        <f t="shared" ref="W324" si="623">B324+0.001</f>
        <v>81.941000000000003</v>
      </c>
      <c r="X324" s="72">
        <f t="shared" ref="X324" si="624">C324+0.001</f>
        <v>219.39099999999999</v>
      </c>
    </row>
    <row r="325" spans="1:24" x14ac:dyDescent="0.4">
      <c r="A325" s="142">
        <v>3441.52</v>
      </c>
      <c r="B325" s="142">
        <v>83.15</v>
      </c>
      <c r="C325" s="142">
        <v>219.91</v>
      </c>
      <c r="D325" s="63">
        <f t="shared" si="562"/>
        <v>2556.5240651107551</v>
      </c>
      <c r="E325" s="63">
        <f t="shared" si="563"/>
        <v>-2450.9840651107552</v>
      </c>
      <c r="F325" s="63">
        <f t="shared" si="564"/>
        <v>-1976.8732209619695</v>
      </c>
      <c r="G325" s="63">
        <f t="shared" si="565"/>
        <v>-666.52154274361658</v>
      </c>
      <c r="H325" s="63">
        <f t="shared" si="566"/>
        <v>16177.576779038018</v>
      </c>
      <c r="I325" s="63">
        <f t="shared" si="567"/>
        <v>30323.258457256397</v>
      </c>
      <c r="J325" s="59">
        <f t="shared" si="568"/>
        <v>2086.2115661403764</v>
      </c>
      <c r="K325" s="59">
        <f t="shared" si="569"/>
        <v>198.63202157005662</v>
      </c>
      <c r="L325" s="59">
        <f t="shared" si="570"/>
        <v>1942.8045349333863</v>
      </c>
      <c r="M325" s="60"/>
      <c r="N325" s="65">
        <f t="shared" si="571"/>
        <v>9.0900000000001455</v>
      </c>
      <c r="O325" s="65">
        <f t="shared" si="572"/>
        <v>2.1118483949131527E-2</v>
      </c>
      <c r="P325" s="65">
        <f t="shared" si="573"/>
        <v>9.0757121103706914E-3</v>
      </c>
      <c r="Q325" s="59">
        <f t="shared" si="574"/>
        <v>2.2955807874698753E-2</v>
      </c>
      <c r="R325" s="59">
        <f t="shared" si="575"/>
        <v>1.0000439164071921</v>
      </c>
      <c r="S325" s="59">
        <f t="shared" si="576"/>
        <v>1.1793905727511103</v>
      </c>
      <c r="T325" s="59">
        <f t="shared" si="577"/>
        <v>-6.9395554304344182</v>
      </c>
      <c r="U325" s="59">
        <f t="shared" si="578"/>
        <v>-5.7511807335982263</v>
      </c>
      <c r="W325" s="72">
        <f t="shared" ref="W325" si="625">B325-0.001</f>
        <v>83.149000000000001</v>
      </c>
      <c r="X325" s="72">
        <f t="shared" ref="X325" si="626">C325-0.001</f>
        <v>219.90899999999999</v>
      </c>
    </row>
    <row r="326" spans="1:24" x14ac:dyDescent="0.4">
      <c r="A326" s="142">
        <v>3450.73</v>
      </c>
      <c r="B326" s="142">
        <v>84.2</v>
      </c>
      <c r="C326" s="142">
        <v>220.21</v>
      </c>
      <c r="D326" s="63">
        <f t="shared" si="562"/>
        <v>2557.538700463233</v>
      </c>
      <c r="E326" s="63">
        <f t="shared" si="563"/>
        <v>-2451.998700463233</v>
      </c>
      <c r="F326" s="63">
        <f t="shared" si="564"/>
        <v>-1983.8792572231146</v>
      </c>
      <c r="G326" s="63">
        <f t="shared" si="565"/>
        <v>-672.41285037920409</v>
      </c>
      <c r="H326" s="63">
        <f t="shared" si="566"/>
        <v>16170.570742776872</v>
      </c>
      <c r="I326" s="63">
        <f t="shared" si="567"/>
        <v>30317.367149620812</v>
      </c>
      <c r="J326" s="59">
        <f t="shared" si="568"/>
        <v>2094.7352932041849</v>
      </c>
      <c r="K326" s="59">
        <f t="shared" si="569"/>
        <v>198.72349290259544</v>
      </c>
      <c r="L326" s="59">
        <f t="shared" si="570"/>
        <v>1951.9583296325338</v>
      </c>
      <c r="M326" s="60"/>
      <c r="N326" s="65">
        <f t="shared" si="571"/>
        <v>9.2100000000000364</v>
      </c>
      <c r="O326" s="65">
        <f t="shared" si="572"/>
        <v>1.8325957145940409E-2</v>
      </c>
      <c r="P326" s="65">
        <f t="shared" si="573"/>
        <v>5.2359877559831867E-3</v>
      </c>
      <c r="Q326" s="59">
        <f t="shared" si="574"/>
        <v>1.9050531332008624E-2</v>
      </c>
      <c r="R326" s="59">
        <f t="shared" si="575"/>
        <v>1.0000302446596507</v>
      </c>
      <c r="S326" s="59">
        <f t="shared" si="576"/>
        <v>1.0146353524780065</v>
      </c>
      <c r="T326" s="59">
        <f t="shared" si="577"/>
        <v>-7.0060362611449447</v>
      </c>
      <c r="U326" s="59">
        <f t="shared" si="578"/>
        <v>-5.8913076355874798</v>
      </c>
      <c r="W326" s="72">
        <f t="shared" ref="W326" si="627">B326+0.001</f>
        <v>84.201000000000008</v>
      </c>
      <c r="X326" s="72">
        <f t="shared" ref="X326" si="628">C326+0.001</f>
        <v>220.21100000000001</v>
      </c>
    </row>
    <row r="327" spans="1:24" x14ac:dyDescent="0.4">
      <c r="A327" s="142">
        <v>3460.07</v>
      </c>
      <c r="B327" s="142">
        <v>84.88</v>
      </c>
      <c r="C327" s="142">
        <v>219.9</v>
      </c>
      <c r="D327" s="63">
        <f t="shared" si="562"/>
        <v>2558.42740597595</v>
      </c>
      <c r="E327" s="63">
        <f t="shared" si="563"/>
        <v>-2452.8874059759501</v>
      </c>
      <c r="F327" s="63">
        <f t="shared" si="564"/>
        <v>-1990.9958681714961</v>
      </c>
      <c r="G327" s="63">
        <f t="shared" si="565"/>
        <v>-678.39602815385592</v>
      </c>
      <c r="H327" s="63">
        <f t="shared" si="566"/>
        <v>16163.45413182849</v>
      </c>
      <c r="I327" s="63">
        <f t="shared" si="567"/>
        <v>30311.38397184616</v>
      </c>
      <c r="J327" s="59">
        <f t="shared" si="568"/>
        <v>2103.3986113171454</v>
      </c>
      <c r="K327" s="59">
        <f t="shared" si="569"/>
        <v>198.8156200281903</v>
      </c>
      <c r="L327" s="59">
        <f t="shared" si="570"/>
        <v>1961.2558824434791</v>
      </c>
      <c r="M327" s="60"/>
      <c r="N327" s="65">
        <f t="shared" si="571"/>
        <v>9.3400000000001455</v>
      </c>
      <c r="O327" s="65">
        <f t="shared" si="572"/>
        <v>1.1868238913561311E-2</v>
      </c>
      <c r="P327" s="65">
        <f t="shared" si="573"/>
        <v>-5.4105206811824614E-3</v>
      </c>
      <c r="Q327" s="59">
        <f t="shared" si="574"/>
        <v>1.3033167057287853E-2</v>
      </c>
      <c r="R327" s="59">
        <f t="shared" si="575"/>
        <v>1.0000141555274127</v>
      </c>
      <c r="S327" s="59">
        <f t="shared" si="576"/>
        <v>0.88870551271684417</v>
      </c>
      <c r="T327" s="59">
        <f t="shared" si="577"/>
        <v>-7.1166109483814353</v>
      </c>
      <c r="U327" s="59">
        <f t="shared" si="578"/>
        <v>-5.9831777746518133</v>
      </c>
      <c r="W327" s="72">
        <f t="shared" ref="W327" si="629">B327-0.001</f>
        <v>84.878999999999991</v>
      </c>
      <c r="X327" s="72">
        <f t="shared" ref="X327" si="630">C327-0.001</f>
        <v>219.899</v>
      </c>
    </row>
    <row r="328" spans="1:24" x14ac:dyDescent="0.4">
      <c r="A328" s="142">
        <v>3469.24</v>
      </c>
      <c r="B328" s="142">
        <v>84.94</v>
      </c>
      <c r="C328" s="142">
        <v>220.3</v>
      </c>
      <c r="D328" s="63">
        <f t="shared" si="562"/>
        <v>2559.2409757762134</v>
      </c>
      <c r="E328" s="63">
        <f t="shared" si="563"/>
        <v>-2453.7009757762135</v>
      </c>
      <c r="F328" s="63">
        <f t="shared" si="564"/>
        <v>-1997.982521179234</v>
      </c>
      <c r="G328" s="63">
        <f t="shared" si="565"/>
        <v>-684.27933822569639</v>
      </c>
      <c r="H328" s="63">
        <f t="shared" si="566"/>
        <v>16156.467478820752</v>
      </c>
      <c r="I328" s="63">
        <f t="shared" si="567"/>
        <v>30305.50066177432</v>
      </c>
      <c r="J328" s="59">
        <f t="shared" si="568"/>
        <v>2111.9120170263545</v>
      </c>
      <c r="K328" s="59">
        <f t="shared" si="569"/>
        <v>198.90557038499981</v>
      </c>
      <c r="L328" s="59">
        <f t="shared" si="570"/>
        <v>1970.3896879741806</v>
      </c>
      <c r="M328" s="60"/>
      <c r="N328" s="65">
        <f t="shared" si="571"/>
        <v>9.169999999999618</v>
      </c>
      <c r="O328" s="65">
        <f t="shared" si="572"/>
        <v>1.0471975511966373E-3</v>
      </c>
      <c r="P328" s="65">
        <f t="shared" si="573"/>
        <v>6.9813170079774172E-3</v>
      </c>
      <c r="Q328" s="59">
        <f t="shared" si="574"/>
        <v>7.0321949113767435E-3</v>
      </c>
      <c r="R328" s="59">
        <f t="shared" si="575"/>
        <v>1.0000041210008184</v>
      </c>
      <c r="S328" s="59">
        <f t="shared" si="576"/>
        <v>0.81356980026356041</v>
      </c>
      <c r="T328" s="59">
        <f t="shared" si="577"/>
        <v>-6.9866530077378277</v>
      </c>
      <c r="U328" s="59">
        <f t="shared" si="578"/>
        <v>-5.8833100718404463</v>
      </c>
      <c r="W328" s="72">
        <f t="shared" ref="W328" si="631">B328+0.001</f>
        <v>84.941000000000003</v>
      </c>
      <c r="X328" s="72">
        <f t="shared" ref="X328" si="632">C328+0.001</f>
        <v>220.30100000000002</v>
      </c>
    </row>
    <row r="329" spans="1:24" x14ac:dyDescent="0.4">
      <c r="A329" s="142">
        <v>3478.36</v>
      </c>
      <c r="B329" s="142">
        <v>85.12</v>
      </c>
      <c r="C329" s="142">
        <v>219.53</v>
      </c>
      <c r="D329" s="63">
        <f t="shared" si="562"/>
        <v>2560.0310904692537</v>
      </c>
      <c r="E329" s="63">
        <f t="shared" si="563"/>
        <v>-2454.4910904692538</v>
      </c>
      <c r="F329" s="63">
        <f t="shared" si="564"/>
        <v>-2004.9511849667472</v>
      </c>
      <c r="G329" s="63">
        <f t="shared" si="565"/>
        <v>-690.10913521679197</v>
      </c>
      <c r="H329" s="63">
        <f t="shared" si="566"/>
        <v>16149.498815033239</v>
      </c>
      <c r="I329" s="63">
        <f t="shared" si="567"/>
        <v>30299.670864783224</v>
      </c>
      <c r="J329" s="59">
        <f t="shared" si="568"/>
        <v>2120.3961593554241</v>
      </c>
      <c r="K329" s="59">
        <f t="shared" si="569"/>
        <v>198.99358919138143</v>
      </c>
      <c r="L329" s="59">
        <f t="shared" si="570"/>
        <v>1979.4753154174339</v>
      </c>
      <c r="M329" s="60"/>
      <c r="N329" s="65">
        <f t="shared" si="571"/>
        <v>9.1200000000003456</v>
      </c>
      <c r="O329" s="65">
        <f t="shared" si="572"/>
        <v>3.1415926535899121E-3</v>
      </c>
      <c r="P329" s="65">
        <f t="shared" si="573"/>
        <v>-1.3439035240356516E-2</v>
      </c>
      <c r="Q329" s="59">
        <f t="shared" si="574"/>
        <v>1.3752147318070618E-2</v>
      </c>
      <c r="R329" s="59">
        <f t="shared" si="575"/>
        <v>1.0000157604277184</v>
      </c>
      <c r="S329" s="59">
        <f t="shared" si="576"/>
        <v>0.79011469304047155</v>
      </c>
      <c r="T329" s="59">
        <f t="shared" si="577"/>
        <v>-6.9686637875130764</v>
      </c>
      <c r="U329" s="59">
        <f t="shared" si="578"/>
        <v>-5.8297969910956047</v>
      </c>
      <c r="W329" s="72">
        <f t="shared" ref="W329" si="633">B329-0.001</f>
        <v>85.119</v>
      </c>
      <c r="X329" s="72">
        <f t="shared" ref="X329" si="634">C329-0.001</f>
        <v>219.529</v>
      </c>
    </row>
    <row r="330" spans="1:24" x14ac:dyDescent="0.4">
      <c r="A330" s="142">
        <v>3487.58</v>
      </c>
      <c r="B330" s="142">
        <v>85.14</v>
      </c>
      <c r="C330" s="142">
        <v>219.55</v>
      </c>
      <c r="D330" s="63">
        <f t="shared" si="562"/>
        <v>2560.8138244594284</v>
      </c>
      <c r="E330" s="63">
        <f t="shared" si="563"/>
        <v>-2455.2738244594284</v>
      </c>
      <c r="F330" s="63">
        <f t="shared" si="564"/>
        <v>-2012.0357985661578</v>
      </c>
      <c r="G330" s="63">
        <f t="shared" si="565"/>
        <v>-695.95755174843123</v>
      </c>
      <c r="H330" s="63">
        <f t="shared" si="566"/>
        <v>16142.414201433829</v>
      </c>
      <c r="I330" s="63">
        <f t="shared" si="567"/>
        <v>30293.822448251583</v>
      </c>
      <c r="J330" s="59">
        <f t="shared" si="568"/>
        <v>2129.0009320212675</v>
      </c>
      <c r="K330" s="59">
        <f t="shared" si="569"/>
        <v>199.08035971349716</v>
      </c>
      <c r="L330" s="59">
        <f t="shared" si="570"/>
        <v>1988.6617339797306</v>
      </c>
      <c r="M330" s="60"/>
      <c r="N330" s="65">
        <f t="shared" si="571"/>
        <v>9.2199999999997999</v>
      </c>
      <c r="O330" s="65">
        <f t="shared" si="572"/>
        <v>3.4906585039879649E-4</v>
      </c>
      <c r="P330" s="65">
        <f t="shared" si="573"/>
        <v>3.490658503990445E-4</v>
      </c>
      <c r="Q330" s="59">
        <f t="shared" si="574"/>
        <v>4.9276339079251663E-4</v>
      </c>
      <c r="R330" s="59">
        <f t="shared" si="575"/>
        <v>1.0000000202346471</v>
      </c>
      <c r="S330" s="59">
        <f t="shared" si="576"/>
        <v>0.78273399017468048</v>
      </c>
      <c r="T330" s="59">
        <f t="shared" si="577"/>
        <v>-7.0846135994107282</v>
      </c>
      <c r="U330" s="59">
        <f t="shared" si="578"/>
        <v>-5.8484165316392405</v>
      </c>
      <c r="W330" s="72">
        <f t="shared" ref="W330" si="635">B330+0.001</f>
        <v>85.141000000000005</v>
      </c>
      <c r="X330" s="72">
        <f t="shared" ref="X330" si="636">C330+0.001</f>
        <v>219.55100000000002</v>
      </c>
    </row>
    <row r="331" spans="1:24" x14ac:dyDescent="0.4">
      <c r="A331" s="142">
        <v>3496.73</v>
      </c>
      <c r="B331" s="142">
        <v>84.87</v>
      </c>
      <c r="C331" s="142">
        <v>218.94</v>
      </c>
      <c r="D331" s="63">
        <f t="shared" si="562"/>
        <v>2561.6105107839544</v>
      </c>
      <c r="E331" s="63">
        <f t="shared" si="563"/>
        <v>-2456.0705107839544</v>
      </c>
      <c r="F331" s="63">
        <f t="shared" si="564"/>
        <v>-2019.0950384883909</v>
      </c>
      <c r="G331" s="63">
        <f t="shared" si="565"/>
        <v>-701.72417839431569</v>
      </c>
      <c r="H331" s="63">
        <f t="shared" si="566"/>
        <v>16135.354961511595</v>
      </c>
      <c r="I331" s="63">
        <f t="shared" si="567"/>
        <v>30288.0558216057</v>
      </c>
      <c r="J331" s="59">
        <f t="shared" si="568"/>
        <v>2137.5597294559079</v>
      </c>
      <c r="K331" s="59">
        <f t="shared" si="569"/>
        <v>199.16458395969306</v>
      </c>
      <c r="L331" s="59">
        <f t="shared" si="570"/>
        <v>1997.776141652464</v>
      </c>
      <c r="M331" s="60"/>
      <c r="N331" s="65">
        <f t="shared" si="571"/>
        <v>9.1500000000000909</v>
      </c>
      <c r="O331" s="65">
        <f t="shared" si="572"/>
        <v>-4.7123889803846204E-3</v>
      </c>
      <c r="P331" s="65">
        <f t="shared" si="573"/>
        <v>-1.0646508437165648E-2</v>
      </c>
      <c r="Q331" s="59">
        <f t="shared" si="574"/>
        <v>1.160582789457365E-2</v>
      </c>
      <c r="R331" s="59">
        <f t="shared" si="575"/>
        <v>1.0000112247546187</v>
      </c>
      <c r="S331" s="59">
        <f t="shared" si="576"/>
        <v>0.79668632452618648</v>
      </c>
      <c r="T331" s="59">
        <f t="shared" si="577"/>
        <v>-7.0592399222330222</v>
      </c>
      <c r="U331" s="59">
        <f t="shared" si="578"/>
        <v>-5.7666266458844966</v>
      </c>
      <c r="W331" s="72">
        <f t="shared" ref="W331" si="637">B331-0.001</f>
        <v>84.869</v>
      </c>
      <c r="X331" s="72">
        <f t="shared" ref="X331" si="638">C331-0.001</f>
        <v>218.93899999999999</v>
      </c>
    </row>
    <row r="332" spans="1:24" x14ac:dyDescent="0.4">
      <c r="A332" s="142">
        <v>3506.13</v>
      </c>
      <c r="B332" s="142">
        <v>84.88</v>
      </c>
      <c r="C332" s="142">
        <v>218.85</v>
      </c>
      <c r="D332" s="63">
        <f t="shared" si="562"/>
        <v>2562.4502025511147</v>
      </c>
      <c r="E332" s="63">
        <f t="shared" si="563"/>
        <v>-2456.9102025511147</v>
      </c>
      <c r="F332" s="63">
        <f t="shared" si="564"/>
        <v>-2026.3817904126595</v>
      </c>
      <c r="G332" s="63">
        <f t="shared" si="565"/>
        <v>-707.60279607900259</v>
      </c>
      <c r="H332" s="63">
        <f t="shared" si="566"/>
        <v>16128.068209587327</v>
      </c>
      <c r="I332" s="63">
        <f t="shared" si="567"/>
        <v>30282.177203921012</v>
      </c>
      <c r="J332" s="59">
        <f t="shared" si="568"/>
        <v>2146.3748222374484</v>
      </c>
      <c r="K332" s="59">
        <f t="shared" si="569"/>
        <v>199.24895653795966</v>
      </c>
      <c r="L332" s="59">
        <f t="shared" si="570"/>
        <v>2007.1368200822371</v>
      </c>
      <c r="M332" s="60"/>
      <c r="N332" s="65">
        <f t="shared" si="571"/>
        <v>9.4000000000000909</v>
      </c>
      <c r="O332" s="65">
        <f t="shared" si="572"/>
        <v>1.7453292519927421E-4</v>
      </c>
      <c r="P332" s="65">
        <f t="shared" si="573"/>
        <v>-1.5707963267949561E-3</v>
      </c>
      <c r="Q332" s="59">
        <f t="shared" si="574"/>
        <v>1.574221659000008E-3</v>
      </c>
      <c r="R332" s="59">
        <f t="shared" si="575"/>
        <v>1.0000002065145372</v>
      </c>
      <c r="S332" s="59">
        <f t="shared" si="576"/>
        <v>0.83969176716028526</v>
      </c>
      <c r="T332" s="59">
        <f t="shared" si="577"/>
        <v>-7.2867519242686374</v>
      </c>
      <c r="U332" s="59">
        <f t="shared" si="578"/>
        <v>-5.8786176846869189</v>
      </c>
      <c r="W332" s="72">
        <f t="shared" ref="W332" si="639">B332+0.001</f>
        <v>84.881</v>
      </c>
      <c r="X332" s="72">
        <f t="shared" ref="X332" si="640">C332+0.001</f>
        <v>218.851</v>
      </c>
    </row>
    <row r="333" spans="1:24" x14ac:dyDescent="0.4">
      <c r="A333" s="142">
        <v>3515.35</v>
      </c>
      <c r="B333" s="142">
        <v>85.99</v>
      </c>
      <c r="C333" s="142">
        <v>218.69</v>
      </c>
      <c r="D333" s="63">
        <f t="shared" si="562"/>
        <v>2563.184011458457</v>
      </c>
      <c r="E333" s="63">
        <f t="shared" si="563"/>
        <v>-2457.644011458457</v>
      </c>
      <c r="F333" s="63">
        <f t="shared" si="564"/>
        <v>-2033.5473979801568</v>
      </c>
      <c r="G333" s="63">
        <f t="shared" si="565"/>
        <v>-713.35790503075486</v>
      </c>
      <c r="H333" s="63">
        <f t="shared" si="566"/>
        <v>16120.902602019831</v>
      </c>
      <c r="I333" s="63">
        <f t="shared" si="567"/>
        <v>30276.422094969261</v>
      </c>
      <c r="J333" s="59">
        <f t="shared" si="568"/>
        <v>2155.0393315440288</v>
      </c>
      <c r="K333" s="59">
        <f t="shared" si="569"/>
        <v>199.33060645717654</v>
      </c>
      <c r="L333" s="59">
        <f t="shared" si="570"/>
        <v>2016.3253066674727</v>
      </c>
      <c r="M333" s="60"/>
      <c r="N333" s="65">
        <f t="shared" si="571"/>
        <v>9.2199999999997999</v>
      </c>
      <c r="O333" s="65">
        <f t="shared" si="572"/>
        <v>1.937315469713705E-2</v>
      </c>
      <c r="P333" s="65">
        <f t="shared" si="573"/>
        <v>-2.7925268031908676E-3</v>
      </c>
      <c r="Q333" s="59">
        <f t="shared" si="574"/>
        <v>1.9572114948556596E-2</v>
      </c>
      <c r="R333" s="59">
        <f t="shared" si="575"/>
        <v>1.0000319235298512</v>
      </c>
      <c r="S333" s="59">
        <f t="shared" si="576"/>
        <v>0.73380890734240301</v>
      </c>
      <c r="T333" s="59">
        <f t="shared" si="577"/>
        <v>-7.1656075674972399</v>
      </c>
      <c r="U333" s="59">
        <f t="shared" si="578"/>
        <v>-5.7551089517522271</v>
      </c>
      <c r="W333" s="72">
        <f t="shared" ref="W333" si="641">B333-0.001</f>
        <v>85.98899999999999</v>
      </c>
      <c r="X333" s="72">
        <f t="shared" ref="X333" si="642">C333-0.001</f>
        <v>218.68899999999999</v>
      </c>
    </row>
    <row r="334" spans="1:24" x14ac:dyDescent="0.4">
      <c r="A334" s="142">
        <v>3524.34</v>
      </c>
      <c r="B334" s="142">
        <v>86.26</v>
      </c>
      <c r="C334" s="142">
        <v>218.8</v>
      </c>
      <c r="D334" s="63">
        <f t="shared" si="562"/>
        <v>2563.7915549432864</v>
      </c>
      <c r="E334" s="63">
        <f t="shared" si="563"/>
        <v>-2458.2515549432865</v>
      </c>
      <c r="F334" s="63">
        <f t="shared" si="564"/>
        <v>-2040.5430124809379</v>
      </c>
      <c r="G334" s="63">
        <f t="shared" si="565"/>
        <v>-718.97147736911529</v>
      </c>
      <c r="H334" s="63">
        <f t="shared" si="566"/>
        <v>16113.906987519049</v>
      </c>
      <c r="I334" s="63">
        <f t="shared" si="567"/>
        <v>30270.808522630901</v>
      </c>
      <c r="J334" s="59">
        <f t="shared" si="568"/>
        <v>2163.5008137403393</v>
      </c>
      <c r="K334" s="59">
        <f t="shared" si="569"/>
        <v>199.40956327220283</v>
      </c>
      <c r="L334" s="59">
        <f t="shared" si="570"/>
        <v>2025.2925930271756</v>
      </c>
      <c r="M334" s="60"/>
      <c r="N334" s="65">
        <f t="shared" si="571"/>
        <v>8.9900000000002365</v>
      </c>
      <c r="O334" s="65">
        <f t="shared" si="572"/>
        <v>4.7123889803848684E-3</v>
      </c>
      <c r="P334" s="65">
        <f t="shared" si="573"/>
        <v>1.9198621771940006E-3</v>
      </c>
      <c r="Q334" s="59">
        <f t="shared" si="574"/>
        <v>5.0868104183836582E-3</v>
      </c>
      <c r="R334" s="59">
        <f t="shared" si="575"/>
        <v>1.0000021563089321</v>
      </c>
      <c r="S334" s="59">
        <f t="shared" si="576"/>
        <v>0.6075434848292014</v>
      </c>
      <c r="T334" s="59">
        <f t="shared" si="577"/>
        <v>-6.9956145007810635</v>
      </c>
      <c r="U334" s="59">
        <f t="shared" si="578"/>
        <v>-5.6135723383604157</v>
      </c>
      <c r="W334" s="72">
        <f t="shared" ref="W334" si="643">B334+0.001</f>
        <v>86.26100000000001</v>
      </c>
      <c r="X334" s="72">
        <f t="shared" ref="X334" si="644">C334+0.001</f>
        <v>218.80100000000002</v>
      </c>
    </row>
    <row r="335" spans="1:24" x14ac:dyDescent="0.4">
      <c r="A335" s="142">
        <v>3533.38</v>
      </c>
      <c r="B335" s="142">
        <v>86.19</v>
      </c>
      <c r="C335" s="142">
        <v>218.14</v>
      </c>
      <c r="D335" s="63">
        <f t="shared" si="562"/>
        <v>2564.3867416896865</v>
      </c>
      <c r="E335" s="63">
        <f t="shared" si="563"/>
        <v>-2458.8467416896865</v>
      </c>
      <c r="F335" s="63">
        <f t="shared" si="564"/>
        <v>-2047.6053380893516</v>
      </c>
      <c r="G335" s="63">
        <f t="shared" si="565"/>
        <v>-724.58307249422512</v>
      </c>
      <c r="H335" s="63">
        <f t="shared" si="566"/>
        <v>16106.844661910636</v>
      </c>
      <c r="I335" s="63">
        <f t="shared" si="567"/>
        <v>30265.196927505793</v>
      </c>
      <c r="J335" s="59">
        <f t="shared" si="568"/>
        <v>2172.0286023708754</v>
      </c>
      <c r="K335" s="59">
        <f t="shared" si="569"/>
        <v>199.48726850241147</v>
      </c>
      <c r="L335" s="59">
        <f t="shared" si="570"/>
        <v>2034.3097121319954</v>
      </c>
      <c r="M335" s="60"/>
      <c r="N335" s="65">
        <f t="shared" si="571"/>
        <v>9.0399999999999636</v>
      </c>
      <c r="O335" s="65">
        <f t="shared" si="572"/>
        <v>-1.2217304763961596E-3</v>
      </c>
      <c r="P335" s="65">
        <f t="shared" si="573"/>
        <v>-1.1519173063163012E-2</v>
      </c>
      <c r="Q335" s="59">
        <f t="shared" si="574"/>
        <v>1.1558926066378428E-2</v>
      </c>
      <c r="R335" s="59">
        <f t="shared" si="575"/>
        <v>1.0000111342130802</v>
      </c>
      <c r="S335" s="59">
        <f t="shared" si="576"/>
        <v>0.59518674639984026</v>
      </c>
      <c r="T335" s="59">
        <f t="shared" si="577"/>
        <v>-7.0623256084135688</v>
      </c>
      <c r="U335" s="59">
        <f t="shared" si="578"/>
        <v>-5.6115951251098846</v>
      </c>
      <c r="W335" s="72">
        <f t="shared" ref="W335" si="645">B335-0.001</f>
        <v>86.188999999999993</v>
      </c>
      <c r="X335" s="72">
        <f t="shared" ref="X335" si="646">C335-0.001</f>
        <v>218.13899999999998</v>
      </c>
    </row>
    <row r="336" spans="1:24" x14ac:dyDescent="0.4">
      <c r="A336" s="142">
        <v>3542.73</v>
      </c>
      <c r="B336" s="142">
        <v>86.26</v>
      </c>
      <c r="C336" s="142">
        <v>217.96</v>
      </c>
      <c r="D336" s="63">
        <f t="shared" si="562"/>
        <v>2565.0023323276305</v>
      </c>
      <c r="E336" s="63">
        <f t="shared" si="563"/>
        <v>-2459.4623323276305</v>
      </c>
      <c r="F336" s="63">
        <f t="shared" si="564"/>
        <v>-2054.9522339568971</v>
      </c>
      <c r="G336" s="63">
        <f t="shared" si="565"/>
        <v>-730.33342785832417</v>
      </c>
      <c r="H336" s="63">
        <f t="shared" si="566"/>
        <v>16099.49776604309</v>
      </c>
      <c r="I336" s="63">
        <f t="shared" si="567"/>
        <v>30259.446572141693</v>
      </c>
      <c r="J336" s="59">
        <f t="shared" si="568"/>
        <v>2180.8749619571799</v>
      </c>
      <c r="K336" s="59">
        <f t="shared" si="569"/>
        <v>199.565297311824</v>
      </c>
      <c r="L336" s="59">
        <f t="shared" si="570"/>
        <v>2043.6340180648399</v>
      </c>
      <c r="M336" s="60"/>
      <c r="N336" s="65">
        <f t="shared" si="571"/>
        <v>9.3499999999999091</v>
      </c>
      <c r="O336" s="65">
        <f t="shared" si="572"/>
        <v>1.2217304763961596E-3</v>
      </c>
      <c r="P336" s="65">
        <f t="shared" si="573"/>
        <v>-3.141592653589416E-3</v>
      </c>
      <c r="Q336" s="59">
        <f t="shared" si="574"/>
        <v>3.3644385271809352E-3</v>
      </c>
      <c r="R336" s="59">
        <f t="shared" si="575"/>
        <v>1.0000009432882848</v>
      </c>
      <c r="S336" s="59">
        <f t="shared" si="576"/>
        <v>0.61559063794395918</v>
      </c>
      <c r="T336" s="59">
        <f t="shared" si="577"/>
        <v>-7.346895867545407</v>
      </c>
      <c r="U336" s="59">
        <f t="shared" si="578"/>
        <v>-5.7503553640990477</v>
      </c>
      <c r="W336" s="72">
        <f t="shared" ref="W336" si="647">B336+0.001</f>
        <v>86.26100000000001</v>
      </c>
      <c r="X336" s="72">
        <f t="shared" ref="X336" si="648">C336+0.001</f>
        <v>217.96100000000001</v>
      </c>
    </row>
    <row r="337" spans="1:24" x14ac:dyDescent="0.4">
      <c r="A337" s="142">
        <v>3552.07</v>
      </c>
      <c r="B337" s="142">
        <v>86.16</v>
      </c>
      <c r="C337" s="142">
        <v>217.36</v>
      </c>
      <c r="D337" s="63">
        <f t="shared" si="562"/>
        <v>2565.6197095332509</v>
      </c>
      <c r="E337" s="63">
        <f t="shared" si="563"/>
        <v>-2460.0797095332509</v>
      </c>
      <c r="F337" s="63">
        <f t="shared" si="564"/>
        <v>-2062.3300402214204</v>
      </c>
      <c r="G337" s="63">
        <f t="shared" si="565"/>
        <v>-736.02742506999232</v>
      </c>
      <c r="H337" s="63">
        <f t="shared" si="566"/>
        <v>16092.119959778567</v>
      </c>
      <c r="I337" s="63">
        <f t="shared" si="567"/>
        <v>30253.752574930026</v>
      </c>
      <c r="J337" s="59">
        <f t="shared" si="568"/>
        <v>2189.7355012089588</v>
      </c>
      <c r="K337" s="59">
        <f t="shared" si="569"/>
        <v>199.64103480492011</v>
      </c>
      <c r="L337" s="59">
        <f t="shared" si="570"/>
        <v>2052.9457764134363</v>
      </c>
      <c r="M337" s="60"/>
      <c r="N337" s="65">
        <f t="shared" si="571"/>
        <v>9.3400000000001455</v>
      </c>
      <c r="O337" s="65">
        <f t="shared" si="572"/>
        <v>-1.7453292519944783E-3</v>
      </c>
      <c r="P337" s="65">
        <f t="shared" si="573"/>
        <v>-1.0471975511965877E-2</v>
      </c>
      <c r="Q337" s="59">
        <f t="shared" si="574"/>
        <v>1.0593832121131186E-2</v>
      </c>
      <c r="R337" s="59">
        <f t="shared" si="575"/>
        <v>1.0000093525448805</v>
      </c>
      <c r="S337" s="59">
        <f t="shared" si="576"/>
        <v>0.61737720562038556</v>
      </c>
      <c r="T337" s="59">
        <f t="shared" si="577"/>
        <v>-7.3778062645235085</v>
      </c>
      <c r="U337" s="59">
        <f t="shared" si="578"/>
        <v>-5.6939972116681981</v>
      </c>
      <c r="W337" s="72">
        <f t="shared" ref="W337" si="649">B337-0.001</f>
        <v>86.158999999999992</v>
      </c>
      <c r="X337" s="72">
        <f t="shared" ref="X337" si="650">C337-0.001</f>
        <v>217.35900000000001</v>
      </c>
    </row>
    <row r="338" spans="1:24" x14ac:dyDescent="0.4">
      <c r="A338" s="142">
        <v>3561.16</v>
      </c>
      <c r="B338" s="142">
        <v>85.95</v>
      </c>
      <c r="C338" s="142">
        <v>217.57</v>
      </c>
      <c r="D338" s="63">
        <f t="shared" si="562"/>
        <v>2566.2450914174619</v>
      </c>
      <c r="E338" s="63">
        <f t="shared" si="563"/>
        <v>-2460.705091417462</v>
      </c>
      <c r="F338" s="63">
        <f t="shared" si="564"/>
        <v>-2069.5278987555653</v>
      </c>
      <c r="G338" s="63">
        <f t="shared" si="565"/>
        <v>-741.5435510167265</v>
      </c>
      <c r="H338" s="63">
        <f t="shared" si="566"/>
        <v>16084.922101244423</v>
      </c>
      <c r="I338" s="63">
        <f t="shared" si="567"/>
        <v>30248.236448983291</v>
      </c>
      <c r="J338" s="59">
        <f t="shared" si="568"/>
        <v>2198.37043324871</v>
      </c>
      <c r="K338" s="59">
        <f t="shared" si="569"/>
        <v>199.71337985830931</v>
      </c>
      <c r="L338" s="59">
        <f t="shared" si="570"/>
        <v>2062.0053533579057</v>
      </c>
      <c r="M338" s="60"/>
      <c r="N338" s="65">
        <f t="shared" si="571"/>
        <v>9.0899999999996908</v>
      </c>
      <c r="O338" s="65">
        <f t="shared" si="572"/>
        <v>-3.6651914291879828E-3</v>
      </c>
      <c r="P338" s="65">
        <f t="shared" si="573"/>
        <v>3.6651914291877348E-3</v>
      </c>
      <c r="Q338" s="59">
        <f t="shared" si="574"/>
        <v>5.177224741883979E-3</v>
      </c>
      <c r="R338" s="59">
        <f t="shared" si="575"/>
        <v>1.0000022336439893</v>
      </c>
      <c r="S338" s="59">
        <f t="shared" si="576"/>
        <v>0.6253818842112342</v>
      </c>
      <c r="T338" s="59">
        <f t="shared" si="577"/>
        <v>-7.1978585341448431</v>
      </c>
      <c r="U338" s="59">
        <f t="shared" si="578"/>
        <v>-5.5161259467341504</v>
      </c>
      <c r="W338" s="72">
        <f t="shared" ref="W338" si="651">B338+0.001</f>
        <v>85.951000000000008</v>
      </c>
      <c r="X338" s="72">
        <f t="shared" ref="X338" si="652">C338+0.001</f>
        <v>217.571</v>
      </c>
    </row>
    <row r="339" spans="1:24" x14ac:dyDescent="0.4">
      <c r="A339" s="142">
        <v>3570.27</v>
      </c>
      <c r="B339" s="142">
        <v>86.02</v>
      </c>
      <c r="C339" s="142">
        <v>217.35</v>
      </c>
      <c r="D339" s="63">
        <f t="shared" si="562"/>
        <v>2566.8829527943467</v>
      </c>
      <c r="E339" s="63">
        <f t="shared" si="563"/>
        <v>-2461.3429527943467</v>
      </c>
      <c r="F339" s="63">
        <f t="shared" si="564"/>
        <v>-2076.7414657295667</v>
      </c>
      <c r="G339" s="63">
        <f t="shared" si="565"/>
        <v>-747.07071779423325</v>
      </c>
      <c r="H339" s="63">
        <f t="shared" si="566"/>
        <v>16077.708534270421</v>
      </c>
      <c r="I339" s="63">
        <f t="shared" si="567"/>
        <v>30242.709282205786</v>
      </c>
      <c r="J339" s="59">
        <f t="shared" si="568"/>
        <v>2207.0273611503276</v>
      </c>
      <c r="K339" s="59">
        <f t="shared" si="569"/>
        <v>199.78529036525319</v>
      </c>
      <c r="L339" s="59">
        <f t="shared" si="570"/>
        <v>2071.0840605746585</v>
      </c>
      <c r="M339" s="60"/>
      <c r="N339" s="65">
        <f t="shared" si="571"/>
        <v>9.1100000000001273</v>
      </c>
      <c r="O339" s="65">
        <f t="shared" si="572"/>
        <v>1.2217304763959117E-3</v>
      </c>
      <c r="P339" s="65">
        <f t="shared" si="573"/>
        <v>-3.8397243543875051E-3</v>
      </c>
      <c r="Q339" s="59">
        <f t="shared" si="574"/>
        <v>4.0204262294489812E-3</v>
      </c>
      <c r="R339" s="59">
        <f t="shared" si="575"/>
        <v>1.000001346987766</v>
      </c>
      <c r="S339" s="59">
        <f t="shared" si="576"/>
        <v>0.63786137688483102</v>
      </c>
      <c r="T339" s="59">
        <f t="shared" si="577"/>
        <v>-7.2135669740014636</v>
      </c>
      <c r="U339" s="59">
        <f t="shared" si="578"/>
        <v>-5.5271667775067002</v>
      </c>
      <c r="W339" s="72">
        <f t="shared" ref="W339" si="653">B339-0.001</f>
        <v>86.018999999999991</v>
      </c>
      <c r="X339" s="72">
        <f t="shared" ref="X339" si="654">C339-0.001</f>
        <v>217.34899999999999</v>
      </c>
    </row>
    <row r="340" spans="1:24" x14ac:dyDescent="0.4">
      <c r="A340" s="142">
        <v>3579.36</v>
      </c>
      <c r="B340" s="142">
        <v>86.15</v>
      </c>
      <c r="C340" s="142">
        <v>217.43</v>
      </c>
      <c r="D340" s="63">
        <f t="shared" si="562"/>
        <v>2567.5035859780951</v>
      </c>
      <c r="E340" s="63">
        <f t="shared" si="563"/>
        <v>-2461.9635859780951</v>
      </c>
      <c r="F340" s="63">
        <f t="shared" si="564"/>
        <v>-2083.9468022581464</v>
      </c>
      <c r="G340" s="63">
        <f t="shared" si="565"/>
        <v>-752.57762174764264</v>
      </c>
      <c r="H340" s="63">
        <f t="shared" si="566"/>
        <v>16070.503197741842</v>
      </c>
      <c r="I340" s="63">
        <f t="shared" si="567"/>
        <v>30237.202378252376</v>
      </c>
      <c r="J340" s="59">
        <f t="shared" si="568"/>
        <v>2215.6731147435289</v>
      </c>
      <c r="K340" s="59">
        <f t="shared" si="569"/>
        <v>199.85621829917412</v>
      </c>
      <c r="L340" s="59">
        <f t="shared" si="570"/>
        <v>2080.1434382121643</v>
      </c>
      <c r="M340" s="60"/>
      <c r="N340" s="65">
        <f t="shared" si="571"/>
        <v>9.0900000000001455</v>
      </c>
      <c r="O340" s="65">
        <f t="shared" si="572"/>
        <v>2.2689280275927969E-3</v>
      </c>
      <c r="P340" s="65">
        <f t="shared" si="573"/>
        <v>1.3962634015956819E-3</v>
      </c>
      <c r="Q340" s="59">
        <f t="shared" si="574"/>
        <v>2.6624231170671031E-3</v>
      </c>
      <c r="R340" s="59">
        <f t="shared" si="575"/>
        <v>1.0000005907084899</v>
      </c>
      <c r="S340" s="59">
        <f t="shared" si="576"/>
        <v>0.62063318374831844</v>
      </c>
      <c r="T340" s="59">
        <f t="shared" si="577"/>
        <v>-7.205336528579549</v>
      </c>
      <c r="U340" s="59">
        <f t="shared" si="578"/>
        <v>-5.5069039534094149</v>
      </c>
      <c r="W340" s="72">
        <f t="shared" ref="W340" si="655">B340+0.001</f>
        <v>86.15100000000001</v>
      </c>
      <c r="X340" s="72">
        <f t="shared" ref="X340" si="656">C340+0.001</f>
        <v>217.43100000000001</v>
      </c>
    </row>
    <row r="341" spans="1:24" x14ac:dyDescent="0.4">
      <c r="A341" s="142">
        <v>3588.71</v>
      </c>
      <c r="B341" s="142">
        <v>86.56</v>
      </c>
      <c r="C341" s="142">
        <v>217.84</v>
      </c>
      <c r="D341" s="63">
        <f t="shared" si="562"/>
        <v>2568.0980073940386</v>
      </c>
      <c r="E341" s="63">
        <f t="shared" si="563"/>
        <v>-2462.5580073940387</v>
      </c>
      <c r="F341" s="63">
        <f t="shared" si="564"/>
        <v>-2091.3362094689587</v>
      </c>
      <c r="G341" s="63">
        <f t="shared" si="565"/>
        <v>-758.27543533440166</v>
      </c>
      <c r="H341" s="63">
        <f t="shared" si="566"/>
        <v>16063.11379053103</v>
      </c>
      <c r="I341" s="63">
        <f t="shared" si="567"/>
        <v>30231.504564665618</v>
      </c>
      <c r="J341" s="59">
        <f t="shared" si="568"/>
        <v>2224.5603558608091</v>
      </c>
      <c r="K341" s="59">
        <f t="shared" si="569"/>
        <v>199.92960164474965</v>
      </c>
      <c r="L341" s="59">
        <f t="shared" si="570"/>
        <v>2089.4665365198234</v>
      </c>
      <c r="M341" s="60"/>
      <c r="N341" s="65">
        <f t="shared" si="571"/>
        <v>9.3499999999999091</v>
      </c>
      <c r="O341" s="65">
        <f t="shared" si="572"/>
        <v>7.1558499331766919E-3</v>
      </c>
      <c r="P341" s="65">
        <f t="shared" si="573"/>
        <v>7.1558499331766919E-3</v>
      </c>
      <c r="Q341" s="59">
        <f t="shared" si="574"/>
        <v>1.0109658522548415E-2</v>
      </c>
      <c r="R341" s="59">
        <f t="shared" si="575"/>
        <v>1.0000085171866702</v>
      </c>
      <c r="S341" s="59">
        <f t="shared" si="576"/>
        <v>0.59442141594375053</v>
      </c>
      <c r="T341" s="59">
        <f t="shared" si="577"/>
        <v>-7.3894072108122986</v>
      </c>
      <c r="U341" s="59">
        <f t="shared" si="578"/>
        <v>-5.6978135867590503</v>
      </c>
      <c r="W341" s="72">
        <f t="shared" ref="W341" si="657">B341-0.001</f>
        <v>86.558999999999997</v>
      </c>
      <c r="X341" s="72">
        <f t="shared" ref="X341" si="658">C341-0.001</f>
        <v>217.839</v>
      </c>
    </row>
    <row r="342" spans="1:24" x14ac:dyDescent="0.4">
      <c r="A342" s="142">
        <v>3598.06</v>
      </c>
      <c r="B342" s="142">
        <v>86.99</v>
      </c>
      <c r="C342" s="142">
        <v>217.83</v>
      </c>
      <c r="D342" s="63">
        <f t="shared" ref="D342:D357" si="659">S342+D341</f>
        <v>2568.6240105287047</v>
      </c>
      <c r="E342" s="63">
        <f t="shared" ref="E342:E357" si="660">$D$1-D342</f>
        <v>-2463.0840105287048</v>
      </c>
      <c r="F342" s="63">
        <f t="shared" ref="F342:F357" si="661">T342+F341</f>
        <v>-2098.7089449188202</v>
      </c>
      <c r="G342" s="63">
        <f t="shared" ref="G342:G357" si="662">U342+G341</f>
        <v>-764.00153192264531</v>
      </c>
      <c r="H342" s="63">
        <f t="shared" ref="H342:H357" si="663">H341+T342</f>
        <v>16055.741055081167</v>
      </c>
      <c r="I342" s="63">
        <f t="shared" ref="I342:I357" si="664">I341+U342</f>
        <v>30225.778468077373</v>
      </c>
      <c r="J342" s="59">
        <f t="shared" ref="J342:J357" si="665">SQRT(F342^2+G342^2)</f>
        <v>2233.4452257134976</v>
      </c>
      <c r="K342" s="59">
        <f t="shared" ref="K342:K357" si="666">IF(J342=0,0,IF(F342&lt;0,ATAN(G342/F342)*180/PI()+180,ATAN(G342/F342)*180/PI()))</f>
        <v>200.00322895165772</v>
      </c>
      <c r="L342" s="59">
        <f t="shared" ref="L342:L357" si="667">COS((K342-$B$1)*PI()/180)*J342</f>
        <v>2098.7950434805671</v>
      </c>
      <c r="M342" s="60"/>
      <c r="N342" s="65">
        <f t="shared" ref="N342:N357" si="668">A342-A341</f>
        <v>9.3499999999999091</v>
      </c>
      <c r="O342" s="65">
        <f t="shared" ref="O342:O357" si="669">RADIANS(B342-B341)</f>
        <v>7.5049157835754884E-3</v>
      </c>
      <c r="P342" s="65">
        <f t="shared" ref="P342:P357" si="670">RADIANS(C342-C341)</f>
        <v>-1.7453292519927421E-4</v>
      </c>
      <c r="Q342" s="59">
        <f t="shared" ref="Q342:Q357" si="671">ACOS(COS(O342)-SIN(RADIANS(B341))*SIN(RADIANS(B342))*(1-COS(P342)))</f>
        <v>7.5069385310588821E-3</v>
      </c>
      <c r="R342" s="59">
        <f t="shared" ref="R342:R357" si="672">2/Q342*TAN(Q342/2)</f>
        <v>1.0000046962036409</v>
      </c>
      <c r="S342" s="59">
        <f t="shared" ref="S342:S357" si="673">(N342/2)*(COS(RADIANS(B341))+COS(RADIANS(B342)))*R342</f>
        <v>0.52600313466627846</v>
      </c>
      <c r="T342" s="59">
        <f t="shared" ref="T342:T357" si="674">(N342/2)*(SIN(RADIANS(B341))*COS(RADIANS(C341))+SIN(RADIANS(B342))*COS(RADIANS(C342)))*R342</f>
        <v>-7.3727354498616391</v>
      </c>
      <c r="U342" s="59">
        <f t="shared" ref="U342:U357" si="675">(N342/2)*(SIN(RADIANS(B341))*SIN(RADIANS(C341))+SIN(RADIANS(B342))*SIN(RADIANS(C342)))*R342</f>
        <v>-5.7260965882436103</v>
      </c>
      <c r="W342" s="72">
        <f t="shared" ref="W342" si="676">B342+0.001</f>
        <v>86.991</v>
      </c>
      <c r="X342" s="72">
        <f t="shared" ref="X342" si="677">C342+0.001</f>
        <v>217.83100000000002</v>
      </c>
    </row>
    <row r="343" spans="1:24" x14ac:dyDescent="0.4">
      <c r="A343" s="142">
        <v>3607.12</v>
      </c>
      <c r="B343" s="142">
        <v>87.63</v>
      </c>
      <c r="C343" s="142">
        <v>218.38</v>
      </c>
      <c r="D343" s="63">
        <f t="shared" si="659"/>
        <v>2569.049216500131</v>
      </c>
      <c r="E343" s="63">
        <f t="shared" si="660"/>
        <v>-2463.5092165001311</v>
      </c>
      <c r="F343" s="63">
        <f t="shared" si="661"/>
        <v>-2105.8301610871608</v>
      </c>
      <c r="G343" s="63">
        <f t="shared" si="662"/>
        <v>-769.58629671506321</v>
      </c>
      <c r="H343" s="63">
        <f t="shared" si="663"/>
        <v>16048.619838912828</v>
      </c>
      <c r="I343" s="63">
        <f t="shared" si="664"/>
        <v>30220.193703284956</v>
      </c>
      <c r="J343" s="59">
        <f t="shared" si="665"/>
        <v>2242.0490037989766</v>
      </c>
      <c r="K343" s="59">
        <f t="shared" si="666"/>
        <v>200.07508678829169</v>
      </c>
      <c r="L343" s="59">
        <f t="shared" si="667"/>
        <v>2107.8400291661537</v>
      </c>
      <c r="M343" s="60"/>
      <c r="N343" s="65">
        <f t="shared" si="668"/>
        <v>9.0599999999999454</v>
      </c>
      <c r="O343" s="65">
        <f t="shared" si="669"/>
        <v>1.1170107212763718E-2</v>
      </c>
      <c r="P343" s="65">
        <f t="shared" si="670"/>
        <v>9.5993108859685154E-3</v>
      </c>
      <c r="Q343" s="59">
        <f t="shared" si="671"/>
        <v>1.4721213813699618E-2</v>
      </c>
      <c r="R343" s="59">
        <f t="shared" si="672"/>
        <v>1.0000180599027295</v>
      </c>
      <c r="S343" s="59">
        <f t="shared" si="673"/>
        <v>0.42520597142621425</v>
      </c>
      <c r="T343" s="59">
        <f t="shared" si="674"/>
        <v>-7.1212161683405562</v>
      </c>
      <c r="U343" s="59">
        <f t="shared" si="675"/>
        <v>-5.5847647924178974</v>
      </c>
      <c r="W343" s="72">
        <f t="shared" ref="W343" si="678">B343-0.001</f>
        <v>87.628999999999991</v>
      </c>
      <c r="X343" s="72">
        <f t="shared" ref="X343" si="679">C343-0.001</f>
        <v>218.37899999999999</v>
      </c>
    </row>
    <row r="344" spans="1:24" x14ac:dyDescent="0.4">
      <c r="A344" s="142">
        <v>3616.27</v>
      </c>
      <c r="B344" s="142">
        <v>88.37</v>
      </c>
      <c r="C344" s="142">
        <v>218.16</v>
      </c>
      <c r="D344" s="63">
        <f t="shared" si="659"/>
        <v>2569.3685450673634</v>
      </c>
      <c r="E344" s="63">
        <f t="shared" si="660"/>
        <v>-2463.8285450673634</v>
      </c>
      <c r="F344" s="63">
        <f t="shared" si="661"/>
        <v>-2113.0094052439208</v>
      </c>
      <c r="G344" s="63">
        <f t="shared" si="662"/>
        <v>-775.25001599418306</v>
      </c>
      <c r="H344" s="63">
        <f t="shared" si="663"/>
        <v>16041.440594756068</v>
      </c>
      <c r="I344" s="63">
        <f t="shared" si="664"/>
        <v>30214.529984005836</v>
      </c>
      <c r="J344" s="59">
        <f t="shared" si="665"/>
        <v>2250.7379531940737</v>
      </c>
      <c r="K344" s="59">
        <f t="shared" si="666"/>
        <v>200.14777327202074</v>
      </c>
      <c r="L344" s="59">
        <f t="shared" si="667"/>
        <v>2116.9802178355949</v>
      </c>
      <c r="M344" s="60"/>
      <c r="N344" s="65">
        <f t="shared" si="668"/>
        <v>9.1500000000000909</v>
      </c>
      <c r="O344" s="65">
        <f t="shared" si="669"/>
        <v>1.2915436464758198E-2</v>
      </c>
      <c r="P344" s="65">
        <f t="shared" si="670"/>
        <v>-3.8397243543875051E-3</v>
      </c>
      <c r="Q344" s="59">
        <f t="shared" si="671"/>
        <v>1.347344868748146E-2</v>
      </c>
      <c r="R344" s="59">
        <f t="shared" si="672"/>
        <v>1.0000151280929206</v>
      </c>
      <c r="S344" s="59">
        <f t="shared" si="673"/>
        <v>0.31932856723219943</v>
      </c>
      <c r="T344" s="59">
        <f t="shared" si="674"/>
        <v>-7.1792441567601148</v>
      </c>
      <c r="U344" s="59">
        <f t="shared" si="675"/>
        <v>-5.6637192791198299</v>
      </c>
      <c r="W344" s="72">
        <f t="shared" ref="W344" si="680">B344+0.001</f>
        <v>88.371000000000009</v>
      </c>
      <c r="X344" s="72">
        <f t="shared" ref="X344" si="681">C344+0.001</f>
        <v>218.161</v>
      </c>
    </row>
    <row r="345" spans="1:24" x14ac:dyDescent="0.4">
      <c r="A345" s="142">
        <v>3625.43</v>
      </c>
      <c r="B345" s="142">
        <v>88.88</v>
      </c>
      <c r="C345" s="142">
        <v>218.26</v>
      </c>
      <c r="D345" s="63">
        <f t="shared" si="659"/>
        <v>2569.588347517295</v>
      </c>
      <c r="E345" s="63">
        <f t="shared" si="660"/>
        <v>-2464.048347517295</v>
      </c>
      <c r="F345" s="63">
        <f t="shared" si="661"/>
        <v>-2120.2047679449752</v>
      </c>
      <c r="G345" s="63">
        <f t="shared" si="662"/>
        <v>-780.91424296742036</v>
      </c>
      <c r="H345" s="63">
        <f t="shared" si="663"/>
        <v>16034.245232055013</v>
      </c>
      <c r="I345" s="63">
        <f t="shared" si="664"/>
        <v>30208.8657570326</v>
      </c>
      <c r="J345" s="59">
        <f t="shared" si="665"/>
        <v>2259.4457977313782</v>
      </c>
      <c r="K345" s="59">
        <f t="shared" si="666"/>
        <v>200.21977139882597</v>
      </c>
      <c r="L345" s="59">
        <f t="shared" si="667"/>
        <v>2126.1330803658116</v>
      </c>
      <c r="M345" s="60"/>
      <c r="N345" s="65">
        <f t="shared" si="668"/>
        <v>9.1599999999998545</v>
      </c>
      <c r="O345" s="65">
        <f t="shared" si="669"/>
        <v>8.9011791851709224E-3</v>
      </c>
      <c r="P345" s="65">
        <f t="shared" si="670"/>
        <v>1.7453292519942303E-3</v>
      </c>
      <c r="Q345" s="59">
        <f t="shared" si="671"/>
        <v>9.0705783134559237E-3</v>
      </c>
      <c r="R345" s="59">
        <f t="shared" si="672"/>
        <v>1.0000068563389892</v>
      </c>
      <c r="S345" s="59">
        <f t="shared" si="673"/>
        <v>0.21980244993178349</v>
      </c>
      <c r="T345" s="59">
        <f t="shared" si="674"/>
        <v>-7.1953627010545551</v>
      </c>
      <c r="U345" s="59">
        <f t="shared" si="675"/>
        <v>-5.6642269732372501</v>
      </c>
      <c r="W345" s="72">
        <f t="shared" ref="W345" si="682">B345-0.001</f>
        <v>88.878999999999991</v>
      </c>
      <c r="X345" s="72">
        <f t="shared" ref="X345" si="683">C345-0.001</f>
        <v>218.25899999999999</v>
      </c>
    </row>
    <row r="346" spans="1:24" x14ac:dyDescent="0.4">
      <c r="A346" s="142">
        <v>3634.55</v>
      </c>
      <c r="B346" s="142">
        <v>89.48</v>
      </c>
      <c r="C346" s="142">
        <v>219.08</v>
      </c>
      <c r="D346" s="63">
        <f t="shared" si="659"/>
        <v>2569.7188673954051</v>
      </c>
      <c r="E346" s="63">
        <f t="shared" si="660"/>
        <v>-2464.1788673954052</v>
      </c>
      <c r="F346" s="63">
        <f t="shared" si="661"/>
        <v>-2127.3244523654143</v>
      </c>
      <c r="G346" s="63">
        <f t="shared" si="662"/>
        <v>-786.61207403449419</v>
      </c>
      <c r="H346" s="63">
        <f t="shared" si="663"/>
        <v>16027.125547634574</v>
      </c>
      <c r="I346" s="63">
        <f t="shared" si="664"/>
        <v>30203.167925965525</v>
      </c>
      <c r="J346" s="59">
        <f t="shared" si="665"/>
        <v>2268.097855174829</v>
      </c>
      <c r="K346" s="59">
        <f t="shared" si="666"/>
        <v>200.2926757801655</v>
      </c>
      <c r="L346" s="59">
        <f t="shared" si="667"/>
        <v>2135.2495702648525</v>
      </c>
      <c r="M346" s="60"/>
      <c r="N346" s="65">
        <f t="shared" si="668"/>
        <v>9.1200000000003456</v>
      </c>
      <c r="O346" s="65">
        <f t="shared" si="669"/>
        <v>1.0471975511966125E-2</v>
      </c>
      <c r="P346" s="65">
        <f t="shared" si="670"/>
        <v>1.431169986635388E-2</v>
      </c>
      <c r="Q346" s="59">
        <f t="shared" si="671"/>
        <v>1.7732546364934265E-2</v>
      </c>
      <c r="R346" s="59">
        <f t="shared" si="672"/>
        <v>1.0000262044240293</v>
      </c>
      <c r="S346" s="59">
        <f t="shared" si="673"/>
        <v>0.13051987811015739</v>
      </c>
      <c r="T346" s="59">
        <f t="shared" si="674"/>
        <v>-7.1196844204392242</v>
      </c>
      <c r="U346" s="59">
        <f t="shared" si="675"/>
        <v>-5.6978310670738006</v>
      </c>
      <c r="W346" s="72">
        <f t="shared" ref="W346" si="684">B346+0.001</f>
        <v>89.481000000000009</v>
      </c>
      <c r="X346" s="72">
        <f t="shared" ref="X346" si="685">C346+0.001</f>
        <v>219.08100000000002</v>
      </c>
    </row>
    <row r="347" spans="1:24" x14ac:dyDescent="0.4">
      <c r="A347" s="142">
        <v>3640</v>
      </c>
      <c r="B347" s="142">
        <v>89.912999999999997</v>
      </c>
      <c r="C347" s="142">
        <v>219.38399999999999</v>
      </c>
      <c r="D347" s="63">
        <f t="shared" si="659"/>
        <v>2569.7477363142489</v>
      </c>
      <c r="E347" s="63">
        <f t="shared" si="660"/>
        <v>-2464.2077363142489</v>
      </c>
      <c r="F347" s="63">
        <f t="shared" si="661"/>
        <v>-2131.5459009587671</v>
      </c>
      <c r="G347" s="63">
        <f t="shared" si="662"/>
        <v>-790.05893163469705</v>
      </c>
      <c r="H347" s="63">
        <f t="shared" si="663"/>
        <v>16022.904099041221</v>
      </c>
      <c r="I347" s="63">
        <f t="shared" si="664"/>
        <v>30199.721068365321</v>
      </c>
      <c r="J347" s="59">
        <f t="shared" si="665"/>
        <v>2273.2534050012728</v>
      </c>
      <c r="K347" s="59">
        <f t="shared" si="666"/>
        <v>200.33725861566535</v>
      </c>
      <c r="L347" s="59">
        <f t="shared" si="667"/>
        <v>2140.6989848594671</v>
      </c>
      <c r="M347" s="60"/>
      <c r="N347" s="65">
        <f t="shared" si="668"/>
        <v>5.4499999999998181</v>
      </c>
      <c r="O347" s="65">
        <f t="shared" si="669"/>
        <v>7.5572756611353197E-3</v>
      </c>
      <c r="P347" s="65">
        <f t="shared" si="670"/>
        <v>5.3058009260623018E-3</v>
      </c>
      <c r="Q347" s="59">
        <f t="shared" si="671"/>
        <v>9.2337974309792958E-3</v>
      </c>
      <c r="R347" s="59">
        <f t="shared" si="672"/>
        <v>1.0000071053118318</v>
      </c>
      <c r="S347" s="59">
        <f t="shared" si="673"/>
        <v>2.8868918843739204E-2</v>
      </c>
      <c r="T347" s="59">
        <f t="shared" si="674"/>
        <v>-4.2214485933529327</v>
      </c>
      <c r="U347" s="59">
        <f t="shared" si="675"/>
        <v>-3.4468576002028168</v>
      </c>
      <c r="W347" s="72">
        <f t="shared" ref="W347" si="686">B347-0.001</f>
        <v>89.911999999999992</v>
      </c>
      <c r="X347" s="72">
        <f t="shared" ref="X347" si="687">C347-0.001</f>
        <v>219.38299999999998</v>
      </c>
    </row>
    <row r="348" spans="1:24" x14ac:dyDescent="0.4">
      <c r="A348" s="142">
        <v>3650</v>
      </c>
      <c r="B348" s="142">
        <v>90.706000000000003</v>
      </c>
      <c r="C348" s="142">
        <v>219.94200000000001</v>
      </c>
      <c r="D348" s="63">
        <f t="shared" si="659"/>
        <v>2569.6937186408054</v>
      </c>
      <c r="E348" s="63">
        <f t="shared" si="660"/>
        <v>-2464.1537186408054</v>
      </c>
      <c r="F348" s="63">
        <f t="shared" si="661"/>
        <v>-2139.2438168706785</v>
      </c>
      <c r="G348" s="63">
        <f t="shared" si="662"/>
        <v>-796.44146922190146</v>
      </c>
      <c r="H348" s="63">
        <f t="shared" si="663"/>
        <v>16015.20618312931</v>
      </c>
      <c r="I348" s="63">
        <f t="shared" si="664"/>
        <v>30193.338530778117</v>
      </c>
      <c r="J348" s="59">
        <f t="shared" si="665"/>
        <v>2282.6920777704054</v>
      </c>
      <c r="K348" s="59">
        <f t="shared" si="666"/>
        <v>200.42032223458662</v>
      </c>
      <c r="L348" s="59">
        <f t="shared" si="667"/>
        <v>2150.6985466467977</v>
      </c>
      <c r="M348" s="60"/>
      <c r="N348" s="65">
        <f t="shared" si="668"/>
        <v>10</v>
      </c>
      <c r="O348" s="65">
        <f t="shared" si="669"/>
        <v>1.3840460968315144E-2</v>
      </c>
      <c r="P348" s="65">
        <f t="shared" si="670"/>
        <v>9.7389372261287282E-3</v>
      </c>
      <c r="Q348" s="59">
        <f t="shared" si="671"/>
        <v>1.6923385488314402E-2</v>
      </c>
      <c r="R348" s="59">
        <f t="shared" si="672"/>
        <v>1.000023867431598</v>
      </c>
      <c r="S348" s="59">
        <f t="shared" si="673"/>
        <v>-5.4017673443250924E-2</v>
      </c>
      <c r="T348" s="59">
        <f t="shared" si="674"/>
        <v>-7.6979159119115099</v>
      </c>
      <c r="U348" s="59">
        <f t="shared" si="675"/>
        <v>-6.3825375872043937</v>
      </c>
      <c r="W348" s="72">
        <f t="shared" ref="W348" si="688">B348+0.001</f>
        <v>90.707000000000008</v>
      </c>
      <c r="X348" s="72">
        <f t="shared" ref="X348" si="689">C348+0.001</f>
        <v>219.94300000000001</v>
      </c>
    </row>
    <row r="349" spans="1:24" x14ac:dyDescent="0.4">
      <c r="A349" s="142">
        <v>3660</v>
      </c>
      <c r="B349" s="142">
        <v>91.5</v>
      </c>
      <c r="C349" s="142">
        <v>220.5</v>
      </c>
      <c r="D349" s="63">
        <f t="shared" si="659"/>
        <v>2569.5012207341701</v>
      </c>
      <c r="E349" s="63">
        <f t="shared" si="660"/>
        <v>-2463.9612207341702</v>
      </c>
      <c r="F349" s="63">
        <f t="shared" si="661"/>
        <v>-2146.877909000938</v>
      </c>
      <c r="G349" s="63">
        <f t="shared" si="662"/>
        <v>-802.89756645568002</v>
      </c>
      <c r="H349" s="63">
        <f t="shared" si="663"/>
        <v>16007.57209099905</v>
      </c>
      <c r="I349" s="63">
        <f t="shared" si="664"/>
        <v>30186.882433544339</v>
      </c>
      <c r="J349" s="59">
        <f t="shared" si="665"/>
        <v>2292.101493908307</v>
      </c>
      <c r="K349" s="59">
        <f t="shared" si="666"/>
        <v>200.50498268529699</v>
      </c>
      <c r="L349" s="59">
        <f t="shared" si="667"/>
        <v>2160.6964998102453</v>
      </c>
      <c r="M349" s="60"/>
      <c r="N349" s="65">
        <f t="shared" si="668"/>
        <v>10</v>
      </c>
      <c r="O349" s="65">
        <f t="shared" si="669"/>
        <v>1.3857914260834924E-2</v>
      </c>
      <c r="P349" s="65">
        <f t="shared" si="670"/>
        <v>9.7389372261282321E-3</v>
      </c>
      <c r="Q349" s="59">
        <f t="shared" si="671"/>
        <v>1.6936706312569161E-2</v>
      </c>
      <c r="R349" s="59">
        <f t="shared" si="672"/>
        <v>1.0000239050207804</v>
      </c>
      <c r="S349" s="59">
        <f t="shared" si="673"/>
        <v>-0.19249790663540997</v>
      </c>
      <c r="T349" s="59">
        <f t="shared" si="674"/>
        <v>-7.6340921302594236</v>
      </c>
      <c r="U349" s="59">
        <f t="shared" si="675"/>
        <v>-6.4560972337785234</v>
      </c>
      <c r="W349" s="72">
        <f t="shared" ref="W349" si="690">B349-0.001</f>
        <v>91.498999999999995</v>
      </c>
      <c r="X349" s="72">
        <f t="shared" ref="X349" si="691">C349-0.001</f>
        <v>220.499</v>
      </c>
    </row>
    <row r="350" spans="1:24" x14ac:dyDescent="0.4">
      <c r="A350" s="142">
        <v>3670</v>
      </c>
      <c r="B350" s="142">
        <v>91.501000000000005</v>
      </c>
      <c r="C350" s="142">
        <v>220.5</v>
      </c>
      <c r="D350" s="63">
        <f t="shared" si="659"/>
        <v>2569.239364014546</v>
      </c>
      <c r="E350" s="63">
        <f t="shared" si="660"/>
        <v>-2463.6993640145461</v>
      </c>
      <c r="F350" s="63">
        <f t="shared" si="661"/>
        <v>-2154.4793611981754</v>
      </c>
      <c r="G350" s="63">
        <f t="shared" si="662"/>
        <v>-809.38981995881443</v>
      </c>
      <c r="H350" s="63">
        <f t="shared" si="663"/>
        <v>15999.970638801813</v>
      </c>
      <c r="I350" s="63">
        <f t="shared" si="664"/>
        <v>30180.390180041206</v>
      </c>
      <c r="J350" s="59">
        <f t="shared" si="665"/>
        <v>2301.4980335602854</v>
      </c>
      <c r="K350" s="59">
        <f t="shared" si="666"/>
        <v>200.59007907612929</v>
      </c>
      <c r="L350" s="59">
        <f t="shared" si="667"/>
        <v>2170.6926901363327</v>
      </c>
      <c r="M350" s="60"/>
      <c r="N350" s="65">
        <f t="shared" si="668"/>
        <v>10</v>
      </c>
      <c r="O350" s="65">
        <f t="shared" si="669"/>
        <v>1.7453292520026631E-5</v>
      </c>
      <c r="P350" s="65">
        <f t="shared" si="670"/>
        <v>0</v>
      </c>
      <c r="Q350" s="59">
        <f t="shared" si="671"/>
        <v>1.7453293167379869E-5</v>
      </c>
      <c r="R350" s="59">
        <f t="shared" si="672"/>
        <v>1.0000000000253848</v>
      </c>
      <c r="S350" s="59">
        <f t="shared" si="673"/>
        <v>-0.26185671962400142</v>
      </c>
      <c r="T350" s="59">
        <f t="shared" si="674"/>
        <v>-7.6014521972375713</v>
      </c>
      <c r="U350" s="59">
        <f t="shared" si="675"/>
        <v>-6.4922535031344379</v>
      </c>
      <c r="W350" s="72">
        <f t="shared" ref="W350" si="692">B350+0.001</f>
        <v>91.50200000000001</v>
      </c>
      <c r="X350" s="72">
        <f t="shared" ref="X350" si="693">C350+0.001</f>
        <v>220.501</v>
      </c>
    </row>
    <row r="351" spans="1:24" x14ac:dyDescent="0.4">
      <c r="A351" s="142">
        <v>3680</v>
      </c>
      <c r="B351" s="142">
        <v>91.498999999999995</v>
      </c>
      <c r="C351" s="142">
        <v>220.5</v>
      </c>
      <c r="D351" s="63">
        <f t="shared" si="659"/>
        <v>2568.9775945314805</v>
      </c>
      <c r="E351" s="63">
        <f t="shared" si="660"/>
        <v>-2463.4375945314805</v>
      </c>
      <c r="F351" s="63">
        <f t="shared" si="661"/>
        <v>-2162.0808151324613</v>
      </c>
      <c r="G351" s="63">
        <f t="shared" si="662"/>
        <v>-815.8820749455283</v>
      </c>
      <c r="H351" s="63">
        <f t="shared" si="663"/>
        <v>15992.369184867528</v>
      </c>
      <c r="I351" s="63">
        <f t="shared" si="664"/>
        <v>30173.897925054491</v>
      </c>
      <c r="J351" s="59">
        <f t="shared" si="665"/>
        <v>2310.8996108401743</v>
      </c>
      <c r="K351" s="59">
        <f t="shared" si="666"/>
        <v>200.6744832653238</v>
      </c>
      <c r="L351" s="59">
        <f t="shared" si="667"/>
        <v>2180.6888827467023</v>
      </c>
      <c r="M351" s="60"/>
      <c r="N351" s="65">
        <f t="shared" si="668"/>
        <v>10</v>
      </c>
      <c r="O351" s="65">
        <f t="shared" si="669"/>
        <v>-3.4906585040053262E-5</v>
      </c>
      <c r="P351" s="65">
        <f t="shared" si="670"/>
        <v>0</v>
      </c>
      <c r="Q351" s="59">
        <f t="shared" si="671"/>
        <v>3.4906586336092005E-5</v>
      </c>
      <c r="R351" s="59">
        <f t="shared" si="672"/>
        <v>1.0000000001015392</v>
      </c>
      <c r="S351" s="59">
        <f t="shared" si="673"/>
        <v>-0.26176948306544134</v>
      </c>
      <c r="T351" s="59">
        <f t="shared" si="674"/>
        <v>-7.6014539342859058</v>
      </c>
      <c r="U351" s="59">
        <f t="shared" si="675"/>
        <v>-6.4922549867138688</v>
      </c>
      <c r="W351" s="72">
        <f t="shared" ref="W351" si="694">B351-0.001</f>
        <v>91.49799999999999</v>
      </c>
      <c r="X351" s="72">
        <f t="shared" ref="X351" si="695">C351-0.001</f>
        <v>220.499</v>
      </c>
    </row>
    <row r="352" spans="1:24" x14ac:dyDescent="0.4">
      <c r="A352" s="142">
        <v>3690</v>
      </c>
      <c r="B352" s="142">
        <v>91.501000000000005</v>
      </c>
      <c r="C352" s="142">
        <v>220.5</v>
      </c>
      <c r="D352" s="63">
        <f t="shared" si="659"/>
        <v>2568.7158250484149</v>
      </c>
      <c r="E352" s="63">
        <f t="shared" si="660"/>
        <v>-2463.1758250484149</v>
      </c>
      <c r="F352" s="63">
        <f t="shared" si="661"/>
        <v>-2169.6822690667473</v>
      </c>
      <c r="G352" s="63">
        <f t="shared" si="662"/>
        <v>-822.37432993224218</v>
      </c>
      <c r="H352" s="63">
        <f t="shared" si="663"/>
        <v>15984.767730933243</v>
      </c>
      <c r="I352" s="63">
        <f t="shared" si="664"/>
        <v>30167.405670067776</v>
      </c>
      <c r="J352" s="59">
        <f t="shared" si="665"/>
        <v>2320.3061623919662</v>
      </c>
      <c r="K352" s="59">
        <f t="shared" si="666"/>
        <v>200.75820328359964</v>
      </c>
      <c r="L352" s="59">
        <f t="shared" si="667"/>
        <v>2190.6850753570725</v>
      </c>
      <c r="M352" s="60"/>
      <c r="N352" s="65">
        <f t="shared" si="668"/>
        <v>10</v>
      </c>
      <c r="O352" s="65">
        <f t="shared" si="669"/>
        <v>3.4906585040053262E-5</v>
      </c>
      <c r="P352" s="65">
        <f t="shared" si="670"/>
        <v>0</v>
      </c>
      <c r="Q352" s="59">
        <f t="shared" si="671"/>
        <v>3.4906586336092005E-5</v>
      </c>
      <c r="R352" s="59">
        <f t="shared" si="672"/>
        <v>1.0000000001015392</v>
      </c>
      <c r="S352" s="59">
        <f t="shared" si="673"/>
        <v>-0.26176948306544134</v>
      </c>
      <c r="T352" s="59">
        <f t="shared" si="674"/>
        <v>-7.6014539342859058</v>
      </c>
      <c r="U352" s="59">
        <f t="shared" si="675"/>
        <v>-6.4922549867138688</v>
      </c>
      <c r="W352" s="72">
        <f t="shared" ref="W352" si="696">B352+0.001</f>
        <v>91.50200000000001</v>
      </c>
      <c r="X352" s="72">
        <f t="shared" ref="X352" si="697">C352+0.001</f>
        <v>220.501</v>
      </c>
    </row>
    <row r="353" spans="1:24" x14ac:dyDescent="0.4">
      <c r="A353" s="142">
        <v>3700</v>
      </c>
      <c r="B353" s="142">
        <v>91.498999999999995</v>
      </c>
      <c r="C353" s="142">
        <v>220.5</v>
      </c>
      <c r="D353" s="63">
        <f t="shared" si="659"/>
        <v>2568.4540555653493</v>
      </c>
      <c r="E353" s="63">
        <f t="shared" si="660"/>
        <v>-2462.9140555653494</v>
      </c>
      <c r="F353" s="63">
        <f t="shared" si="661"/>
        <v>-2177.2837230010332</v>
      </c>
      <c r="G353" s="63">
        <f t="shared" si="662"/>
        <v>-828.86658491895605</v>
      </c>
      <c r="H353" s="63">
        <f t="shared" si="663"/>
        <v>15977.166276998958</v>
      </c>
      <c r="I353" s="63">
        <f t="shared" si="664"/>
        <v>30160.913415081061</v>
      </c>
      <c r="J353" s="59">
        <f t="shared" si="665"/>
        <v>2329.7176279627652</v>
      </c>
      <c r="K353" s="59">
        <f t="shared" si="666"/>
        <v>200.8412470629072</v>
      </c>
      <c r="L353" s="59">
        <f t="shared" si="667"/>
        <v>2200.6812679674422</v>
      </c>
      <c r="M353" s="60"/>
      <c r="N353" s="65">
        <f t="shared" si="668"/>
        <v>10</v>
      </c>
      <c r="O353" s="65">
        <f t="shared" si="669"/>
        <v>-3.4906585040053262E-5</v>
      </c>
      <c r="P353" s="65">
        <f t="shared" si="670"/>
        <v>0</v>
      </c>
      <c r="Q353" s="59">
        <f t="shared" si="671"/>
        <v>3.4906586336092005E-5</v>
      </c>
      <c r="R353" s="59">
        <f t="shared" si="672"/>
        <v>1.0000000001015392</v>
      </c>
      <c r="S353" s="59">
        <f t="shared" si="673"/>
        <v>-0.26176948306544134</v>
      </c>
      <c r="T353" s="59">
        <f t="shared" si="674"/>
        <v>-7.6014539342859058</v>
      </c>
      <c r="U353" s="59">
        <f t="shared" si="675"/>
        <v>-6.4922549867138688</v>
      </c>
      <c r="W353" s="72">
        <f t="shared" ref="W353" si="698">B353-0.001</f>
        <v>91.49799999999999</v>
      </c>
      <c r="X353" s="72">
        <f t="shared" ref="X353" si="699">C353-0.001</f>
        <v>220.499</v>
      </c>
    </row>
    <row r="354" spans="1:24" x14ac:dyDescent="0.4">
      <c r="A354" s="142">
        <v>3710</v>
      </c>
      <c r="B354" s="142">
        <v>91.501000000000005</v>
      </c>
      <c r="C354" s="142">
        <v>220.5</v>
      </c>
      <c r="D354" s="63">
        <f t="shared" si="659"/>
        <v>2568.1922860822838</v>
      </c>
      <c r="E354" s="63">
        <f t="shared" si="660"/>
        <v>-2462.6522860822838</v>
      </c>
      <c r="F354" s="63">
        <f t="shared" si="661"/>
        <v>-2184.8851769353191</v>
      </c>
      <c r="G354" s="63">
        <f t="shared" si="662"/>
        <v>-835.35883990566992</v>
      </c>
      <c r="H354" s="63">
        <f t="shared" si="663"/>
        <v>15969.564823064673</v>
      </c>
      <c r="I354" s="63">
        <f t="shared" si="664"/>
        <v>30154.421160094345</v>
      </c>
      <c r="J354" s="59">
        <f t="shared" si="665"/>
        <v>2339.1339482381568</v>
      </c>
      <c r="K354" s="59">
        <f t="shared" si="666"/>
        <v>200.9236224189398</v>
      </c>
      <c r="L354" s="59">
        <f t="shared" si="667"/>
        <v>2210.6774605778128</v>
      </c>
      <c r="M354" s="60"/>
      <c r="N354" s="65">
        <f t="shared" si="668"/>
        <v>10</v>
      </c>
      <c r="O354" s="65">
        <f t="shared" si="669"/>
        <v>3.4906585040053262E-5</v>
      </c>
      <c r="P354" s="65">
        <f t="shared" si="670"/>
        <v>0</v>
      </c>
      <c r="Q354" s="59">
        <f t="shared" si="671"/>
        <v>3.4906586336092005E-5</v>
      </c>
      <c r="R354" s="59">
        <f t="shared" si="672"/>
        <v>1.0000000001015392</v>
      </c>
      <c r="S354" s="59">
        <f t="shared" si="673"/>
        <v>-0.26176948306544134</v>
      </c>
      <c r="T354" s="59">
        <f t="shared" si="674"/>
        <v>-7.6014539342859058</v>
      </c>
      <c r="U354" s="59">
        <f t="shared" si="675"/>
        <v>-6.4922549867138688</v>
      </c>
      <c r="W354" s="72">
        <f t="shared" ref="W354" si="700">B354+0.001</f>
        <v>91.50200000000001</v>
      </c>
      <c r="X354" s="72">
        <f t="shared" ref="X354" si="701">C354+0.001</f>
        <v>220.501</v>
      </c>
    </row>
    <row r="355" spans="1:24" x14ac:dyDescent="0.4">
      <c r="A355" s="142">
        <v>3720</v>
      </c>
      <c r="B355" s="142">
        <v>91.498999999999995</v>
      </c>
      <c r="C355" s="142">
        <v>220.5</v>
      </c>
      <c r="D355" s="63">
        <f t="shared" si="659"/>
        <v>2567.9305165992182</v>
      </c>
      <c r="E355" s="63">
        <f t="shared" si="660"/>
        <v>-2462.3905165992182</v>
      </c>
      <c r="F355" s="63">
        <f t="shared" si="661"/>
        <v>-2192.4866308696051</v>
      </c>
      <c r="G355" s="63">
        <f t="shared" si="662"/>
        <v>-841.8510948923838</v>
      </c>
      <c r="H355" s="63">
        <f t="shared" si="663"/>
        <v>15961.963369130388</v>
      </c>
      <c r="I355" s="63">
        <f t="shared" si="664"/>
        <v>30147.92890510763</v>
      </c>
      <c r="J355" s="59">
        <f t="shared" si="665"/>
        <v>2348.5550648246376</v>
      </c>
      <c r="K355" s="59">
        <f t="shared" si="666"/>
        <v>201.00533705313202</v>
      </c>
      <c r="L355" s="59">
        <f t="shared" si="667"/>
        <v>2220.6736531881825</v>
      </c>
      <c r="M355" s="60"/>
      <c r="N355" s="65">
        <f t="shared" si="668"/>
        <v>10</v>
      </c>
      <c r="O355" s="65">
        <f t="shared" si="669"/>
        <v>-3.4906585040053262E-5</v>
      </c>
      <c r="P355" s="65">
        <f t="shared" si="670"/>
        <v>0</v>
      </c>
      <c r="Q355" s="59">
        <f t="shared" si="671"/>
        <v>3.4906586336092005E-5</v>
      </c>
      <c r="R355" s="59">
        <f t="shared" si="672"/>
        <v>1.0000000001015392</v>
      </c>
      <c r="S355" s="59">
        <f t="shared" si="673"/>
        <v>-0.26176948306544134</v>
      </c>
      <c r="T355" s="59">
        <f t="shared" si="674"/>
        <v>-7.6014539342859058</v>
      </c>
      <c r="U355" s="59">
        <f t="shared" si="675"/>
        <v>-6.4922549867138688</v>
      </c>
      <c r="W355" s="72">
        <f t="shared" ref="W355" si="702">B355-0.001</f>
        <v>91.49799999999999</v>
      </c>
      <c r="X355" s="72">
        <f t="shared" ref="X355" si="703">C355-0.001</f>
        <v>220.499</v>
      </c>
    </row>
    <row r="356" spans="1:24" x14ac:dyDescent="0.4">
      <c r="A356" s="142">
        <v>3730</v>
      </c>
      <c r="B356" s="142">
        <v>91.501000000000005</v>
      </c>
      <c r="C356" s="142">
        <v>220.5</v>
      </c>
      <c r="D356" s="63">
        <f t="shared" si="659"/>
        <v>2567.6687471161526</v>
      </c>
      <c r="E356" s="63">
        <f t="shared" si="660"/>
        <v>-2462.1287471161527</v>
      </c>
      <c r="F356" s="63">
        <f t="shared" si="661"/>
        <v>-2200.088084803891</v>
      </c>
      <c r="G356" s="63">
        <f t="shared" si="662"/>
        <v>-848.34334987909767</v>
      </c>
      <c r="H356" s="63">
        <f t="shared" si="663"/>
        <v>15954.361915196103</v>
      </c>
      <c r="I356" s="63">
        <f t="shared" si="664"/>
        <v>30141.436650120915</v>
      </c>
      <c r="J356" s="59">
        <f t="shared" si="665"/>
        <v>2357.9809202324222</v>
      </c>
      <c r="K356" s="59">
        <f t="shared" si="666"/>
        <v>201.0863985546205</v>
      </c>
      <c r="L356" s="59">
        <f t="shared" si="667"/>
        <v>2230.6698457985522</v>
      </c>
      <c r="M356" s="60"/>
      <c r="N356" s="65">
        <f t="shared" si="668"/>
        <v>10</v>
      </c>
      <c r="O356" s="65">
        <f t="shared" si="669"/>
        <v>3.4906585040053262E-5</v>
      </c>
      <c r="P356" s="65">
        <f t="shared" si="670"/>
        <v>0</v>
      </c>
      <c r="Q356" s="59">
        <f t="shared" si="671"/>
        <v>3.4906586336092005E-5</v>
      </c>
      <c r="R356" s="59">
        <f t="shared" si="672"/>
        <v>1.0000000001015392</v>
      </c>
      <c r="S356" s="59">
        <f t="shared" si="673"/>
        <v>-0.26176948306544134</v>
      </c>
      <c r="T356" s="59">
        <f t="shared" si="674"/>
        <v>-7.6014539342859058</v>
      </c>
      <c r="U356" s="59">
        <f t="shared" si="675"/>
        <v>-6.4922549867138688</v>
      </c>
      <c r="W356" s="72">
        <f t="shared" ref="W356" si="704">B356+0.001</f>
        <v>91.50200000000001</v>
      </c>
      <c r="X356" s="72">
        <f t="shared" ref="X356" si="705">C356+0.001</f>
        <v>220.501</v>
      </c>
    </row>
    <row r="357" spans="1:24" x14ac:dyDescent="0.4">
      <c r="A357" s="142">
        <v>3738.15</v>
      </c>
      <c r="B357" s="142">
        <v>91.498999999999995</v>
      </c>
      <c r="C357" s="142">
        <v>220.5</v>
      </c>
      <c r="D357" s="63">
        <f t="shared" si="659"/>
        <v>2567.4554049874541</v>
      </c>
      <c r="E357" s="63">
        <f t="shared" si="660"/>
        <v>-2461.9154049874542</v>
      </c>
      <c r="F357" s="63">
        <f t="shared" si="661"/>
        <v>-2206.283269760334</v>
      </c>
      <c r="G357" s="63">
        <f t="shared" si="662"/>
        <v>-853.63453769326952</v>
      </c>
      <c r="H357" s="63">
        <f t="shared" si="663"/>
        <v>15948.16673023966</v>
      </c>
      <c r="I357" s="63">
        <f t="shared" si="664"/>
        <v>30136.145462306744</v>
      </c>
      <c r="J357" s="59">
        <f t="shared" si="665"/>
        <v>2365.6664579705975</v>
      </c>
      <c r="K357" s="59">
        <f t="shared" si="666"/>
        <v>201.15198580700181</v>
      </c>
      <c r="L357" s="59">
        <f t="shared" si="667"/>
        <v>2238.816742776004</v>
      </c>
      <c r="M357" s="60"/>
      <c r="N357" s="65">
        <f t="shared" si="668"/>
        <v>8.1500000000000909</v>
      </c>
      <c r="O357" s="65">
        <f t="shared" si="669"/>
        <v>-3.4906585040053262E-5</v>
      </c>
      <c r="P357" s="65">
        <f t="shared" si="670"/>
        <v>0</v>
      </c>
      <c r="Q357" s="59">
        <f t="shared" si="671"/>
        <v>3.4906586336092005E-5</v>
      </c>
      <c r="R357" s="59">
        <f t="shared" si="672"/>
        <v>1.0000000001015392</v>
      </c>
      <c r="S357" s="59">
        <f t="shared" si="673"/>
        <v>-0.2133421286983371</v>
      </c>
      <c r="T357" s="59">
        <f t="shared" si="674"/>
        <v>-6.1951849564430823</v>
      </c>
      <c r="U357" s="59">
        <f t="shared" si="675"/>
        <v>-5.2911878141718622</v>
      </c>
      <c r="W357" s="72">
        <f t="shared" ref="W357" si="706">B357-0.001</f>
        <v>91.49799999999999</v>
      </c>
      <c r="X357" s="72">
        <f t="shared" ref="X357" si="707">C357-0.001</f>
        <v>220.499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workbookViewId="0">
      <selection activeCell="A69" sqref="A69:XFD122"/>
    </sheetView>
  </sheetViews>
  <sheetFormatPr defaultRowHeight="14.6" x14ac:dyDescent="0.4"/>
  <sheetData>
    <row r="1" spans="1:21" ht="63.9" thickBot="1" x14ac:dyDescent="0.45">
      <c r="A1" s="68" t="s">
        <v>89</v>
      </c>
      <c r="B1" s="69">
        <f>Данные!BL3</f>
        <v>220</v>
      </c>
      <c r="C1" s="70" t="s">
        <v>0</v>
      </c>
      <c r="D1" s="69">
        <f>Данные!BJ3</f>
        <v>105.54</v>
      </c>
    </row>
    <row r="4" spans="1:21" ht="44.15" thickBot="1" x14ac:dyDescent="0.45">
      <c r="A4" s="94" t="s">
        <v>1</v>
      </c>
      <c r="B4" s="57" t="s">
        <v>2</v>
      </c>
      <c r="C4" s="78" t="s">
        <v>104</v>
      </c>
      <c r="D4" s="58" t="s">
        <v>4</v>
      </c>
      <c r="E4" s="58" t="s">
        <v>5</v>
      </c>
      <c r="F4" s="58" t="s">
        <v>6</v>
      </c>
      <c r="G4" s="58" t="s">
        <v>7</v>
      </c>
      <c r="H4" s="58" t="s">
        <v>8</v>
      </c>
      <c r="I4" s="58" t="s">
        <v>9</v>
      </c>
      <c r="J4" s="59" t="s">
        <v>10</v>
      </c>
      <c r="K4" s="59" t="s">
        <v>11</v>
      </c>
      <c r="L4" s="59" t="s">
        <v>12</v>
      </c>
      <c r="M4" s="60"/>
      <c r="N4" s="59" t="s">
        <v>13</v>
      </c>
      <c r="O4" s="59" t="s">
        <v>14</v>
      </c>
      <c r="P4" s="59" t="s">
        <v>15</v>
      </c>
      <c r="Q4" s="59" t="s">
        <v>16</v>
      </c>
      <c r="R4" s="59" t="s">
        <v>17</v>
      </c>
      <c r="S4" s="59" t="s">
        <v>18</v>
      </c>
      <c r="T4" s="59" t="s">
        <v>19</v>
      </c>
      <c r="U4" s="99" t="s">
        <v>20</v>
      </c>
    </row>
    <row r="5" spans="1:21" x14ac:dyDescent="0.4">
      <c r="A5" s="95">
        <v>45.56</v>
      </c>
      <c r="B5" s="61">
        <v>0.51</v>
      </c>
      <c r="C5" s="62">
        <v>217.62</v>
      </c>
      <c r="D5" s="63">
        <v>0</v>
      </c>
      <c r="E5" s="63">
        <f>$D$1-D5</f>
        <v>105.54</v>
      </c>
      <c r="F5" s="63">
        <v>0</v>
      </c>
      <c r="G5" s="63">
        <v>0</v>
      </c>
      <c r="H5" s="63">
        <v>18154.45</v>
      </c>
      <c r="I5" s="63">
        <v>30989.78</v>
      </c>
      <c r="J5" s="59">
        <f>SQRT(F5^2+G5^2)</f>
        <v>0</v>
      </c>
      <c r="K5" s="59">
        <f>IF(J5=0,0,IF(F5&lt;0,ATAN(G5/F5)*180/PI()+180,ATAN(G5/F5)*180/PI()))</f>
        <v>0</v>
      </c>
      <c r="L5" s="59">
        <f>COS((K5-$B$1)*PI()/180)*J5</f>
        <v>0</v>
      </c>
      <c r="M5" s="60"/>
      <c r="N5" s="59">
        <v>0</v>
      </c>
      <c r="O5" s="59">
        <v>0</v>
      </c>
      <c r="P5" s="59">
        <v>0</v>
      </c>
      <c r="Q5" s="59">
        <v>0</v>
      </c>
      <c r="R5" s="59">
        <v>0</v>
      </c>
      <c r="S5" s="59">
        <v>0</v>
      </c>
      <c r="T5" s="59">
        <v>0</v>
      </c>
      <c r="U5" s="99">
        <v>0</v>
      </c>
    </row>
    <row r="6" spans="1:21" x14ac:dyDescent="0.4">
      <c r="A6" s="96">
        <v>70.209999999999994</v>
      </c>
      <c r="B6" s="64">
        <v>1.1499999999999999</v>
      </c>
      <c r="C6" s="64">
        <v>164.52</v>
      </c>
      <c r="D6" s="63">
        <f t="shared" ref="D6:D68" si="0">S6+D5</f>
        <v>24.64757874409802</v>
      </c>
      <c r="E6" s="63">
        <f t="shared" ref="E6:E68" si="1">$D$1-D6</f>
        <v>80.892421255901979</v>
      </c>
      <c r="F6" s="63">
        <f t="shared" ref="F6:G21" si="2">T6+F5</f>
        <v>-0.32529109274342255</v>
      </c>
      <c r="G6" s="63">
        <f t="shared" si="2"/>
        <v>-9.4528062424977639E-4</v>
      </c>
      <c r="H6" s="63">
        <f t="shared" ref="H6:I21" si="3">H5+T6</f>
        <v>18154.124708907257</v>
      </c>
      <c r="I6" s="63">
        <f t="shared" si="3"/>
        <v>30989.779054719376</v>
      </c>
      <c r="J6" s="59">
        <f t="shared" ref="J6:J68" si="4">SQRT(F6^2+G6^2)</f>
        <v>0.32529246621105218</v>
      </c>
      <c r="K6" s="59">
        <f t="shared" ref="K6:K68" si="5">IF(J6=0,0,IF(F6&lt;0,ATAN(G6/F6)*180/PI()+180,ATAN(G6/F6)*180/PI()))</f>
        <v>180.16649837324113</v>
      </c>
      <c r="L6" s="59">
        <f t="shared" ref="L6:L68" si="6">COS((K6-$B$1)*PI()/180)*J6</f>
        <v>0.24979504866514349</v>
      </c>
      <c r="M6" s="60"/>
      <c r="N6" s="65">
        <f t="shared" ref="N6:N68" si="7">A6-A5</f>
        <v>24.649999999999991</v>
      </c>
      <c r="O6" s="65">
        <f t="shared" ref="O6:P21" si="8">RADIANS(B6-B5)</f>
        <v>1.1170107212763708E-2</v>
      </c>
      <c r="P6" s="65">
        <f t="shared" si="8"/>
        <v>-0.92676983280898884</v>
      </c>
      <c r="Q6" s="59">
        <f t="shared" ref="Q6:Q68" si="9">ACOS(COS(O6)-SIN(RADIANS(B5))*SIN(RADIANS(B6))*(1-COS(P6)))</f>
        <v>1.6356675432176671E-2</v>
      </c>
      <c r="R6" s="59">
        <f t="shared" ref="R6:R68" si="10">2/Q6*TAN(Q6/2)</f>
        <v>1.0000222956657665</v>
      </c>
      <c r="S6" s="59">
        <f t="shared" ref="S6:S68" si="11">(N6/2)*(COS(RADIANS(B5))+COS(RADIANS(B6)))*R6</f>
        <v>24.64757874409802</v>
      </c>
      <c r="T6" s="59">
        <f t="shared" ref="T6:T68" si="12">(N6/2)*(SIN(RADIANS(B5))*COS(RADIANS(C5))+SIN(RADIANS(B6))*COS(RADIANS(C6)))*R6</f>
        <v>-0.32529109274342255</v>
      </c>
      <c r="U6" s="99">
        <f t="shared" ref="U6:U68" si="13">(N6/2)*(SIN(RADIANS(B5))*SIN(RADIANS(C5))+SIN(RADIANS(B6))*SIN(RADIANS(C6)))*R6</f>
        <v>-9.4528062424977639E-4</v>
      </c>
    </row>
    <row r="7" spans="1:21" x14ac:dyDescent="0.4">
      <c r="A7" s="96">
        <v>95.01</v>
      </c>
      <c r="B7" s="64">
        <v>1.57</v>
      </c>
      <c r="C7" s="64">
        <v>162.54</v>
      </c>
      <c r="D7" s="63">
        <f>S7+D6</f>
        <v>49.440538506062978</v>
      </c>
      <c r="E7" s="63">
        <f t="shared" si="1"/>
        <v>56.099461493937028</v>
      </c>
      <c r="F7" s="63">
        <f t="shared" si="2"/>
        <v>-0.88921820532567408</v>
      </c>
      <c r="G7" s="63">
        <f t="shared" si="2"/>
        <v>0.16741365570065248</v>
      </c>
      <c r="H7" s="63">
        <f t="shared" si="3"/>
        <v>18153.560781794673</v>
      </c>
      <c r="I7" s="63">
        <f t="shared" si="3"/>
        <v>30989.9474136557</v>
      </c>
      <c r="J7" s="59">
        <f t="shared" si="4"/>
        <v>0.90484051014400835</v>
      </c>
      <c r="K7" s="59">
        <f t="shared" si="5"/>
        <v>169.3376973999689</v>
      </c>
      <c r="L7" s="59">
        <f t="shared" si="6"/>
        <v>0.57356924133325526</v>
      </c>
      <c r="M7" s="60"/>
      <c r="N7" s="65">
        <f t="shared" si="7"/>
        <v>24.800000000000011</v>
      </c>
      <c r="O7" s="65">
        <f t="shared" si="8"/>
        <v>7.3303828583761868E-3</v>
      </c>
      <c r="P7" s="65">
        <f t="shared" si="8"/>
        <v>-3.4557519189488045E-2</v>
      </c>
      <c r="Q7" s="59">
        <f t="shared" si="9"/>
        <v>7.3750344734393458E-3</v>
      </c>
      <c r="R7" s="59">
        <f t="shared" si="10"/>
        <v>1.0000045326191103</v>
      </c>
      <c r="S7" s="59">
        <f t="shared" si="11"/>
        <v>24.792959761964962</v>
      </c>
      <c r="T7" s="59">
        <f t="shared" si="12"/>
        <v>-0.56392711258225148</v>
      </c>
      <c r="U7" s="99">
        <f t="shared" si="13"/>
        <v>0.16835893632490226</v>
      </c>
    </row>
    <row r="8" spans="1:21" x14ac:dyDescent="0.4">
      <c r="A8" s="96">
        <v>119.83</v>
      </c>
      <c r="B8" s="64">
        <v>0.99</v>
      </c>
      <c r="C8" s="64">
        <v>162.44999999999999</v>
      </c>
      <c r="D8" s="63">
        <f t="shared" si="0"/>
        <v>74.254239171088145</v>
      </c>
      <c r="E8" s="63">
        <f t="shared" si="1"/>
        <v>31.285760828911862</v>
      </c>
      <c r="F8" s="63">
        <f t="shared" si="2"/>
        <v>-1.4180078230778421</v>
      </c>
      <c r="G8" s="63">
        <f t="shared" si="2"/>
        <v>0.33408768471446604</v>
      </c>
      <c r="H8" s="63">
        <f t="shared" si="3"/>
        <v>18153.031992176922</v>
      </c>
      <c r="I8" s="63">
        <f t="shared" si="3"/>
        <v>30990.114087684713</v>
      </c>
      <c r="J8" s="59">
        <f t="shared" si="4"/>
        <v>1.4568324431408828</v>
      </c>
      <c r="K8" s="59">
        <f t="shared" si="5"/>
        <v>166.74268183739679</v>
      </c>
      <c r="L8" s="59">
        <f t="shared" si="6"/>
        <v>0.87150958888469832</v>
      </c>
      <c r="M8" s="60"/>
      <c r="N8" s="65">
        <f t="shared" si="7"/>
        <v>24.819999999999993</v>
      </c>
      <c r="O8" s="65">
        <f t="shared" si="8"/>
        <v>-1.0122909661567113E-2</v>
      </c>
      <c r="P8" s="65">
        <f t="shared" si="8"/>
        <v>-1.5707963267949561E-3</v>
      </c>
      <c r="Q8" s="59">
        <f t="shared" si="9"/>
        <v>1.0122967354702972E-2</v>
      </c>
      <c r="R8" s="59">
        <f t="shared" si="10"/>
        <v>1.0000085396265146</v>
      </c>
      <c r="S8" s="59">
        <f t="shared" si="11"/>
        <v>24.813700665025163</v>
      </c>
      <c r="T8" s="59">
        <f t="shared" si="12"/>
        <v>-0.52878961775216793</v>
      </c>
      <c r="U8" s="99">
        <f t="shared" si="13"/>
        <v>0.16667402901381359</v>
      </c>
    </row>
    <row r="9" spans="1:21" x14ac:dyDescent="0.4">
      <c r="A9" s="96">
        <v>144.63999999999999</v>
      </c>
      <c r="B9" s="64">
        <v>0.42</v>
      </c>
      <c r="C9" s="64">
        <v>349.97</v>
      </c>
      <c r="D9" s="63">
        <f t="shared" si="0"/>
        <v>99.063301698757755</v>
      </c>
      <c r="E9" s="63">
        <f t="shared" si="1"/>
        <v>6.4766983012422514</v>
      </c>
      <c r="F9" s="63">
        <f t="shared" si="2"/>
        <v>-1.5328268331432298</v>
      </c>
      <c r="G9" s="63">
        <f t="shared" si="2"/>
        <v>0.38288231284177454</v>
      </c>
      <c r="H9" s="63">
        <f t="shared" si="3"/>
        <v>18152.917173166858</v>
      </c>
      <c r="I9" s="63">
        <f t="shared" si="3"/>
        <v>30990.162882312841</v>
      </c>
      <c r="J9" s="59">
        <f t="shared" si="4"/>
        <v>1.5799230885998752</v>
      </c>
      <c r="K9" s="59">
        <f t="shared" si="5"/>
        <v>165.97516945715077</v>
      </c>
      <c r="L9" s="59">
        <f t="shared" si="6"/>
        <v>0.92810147113021391</v>
      </c>
      <c r="M9" s="60"/>
      <c r="N9" s="65">
        <f t="shared" si="7"/>
        <v>24.809999999999988</v>
      </c>
      <c r="O9" s="65">
        <f t="shared" si="8"/>
        <v>-9.9483767363676787E-3</v>
      </c>
      <c r="P9" s="65">
        <f t="shared" si="8"/>
        <v>3.2728414133397674</v>
      </c>
      <c r="Q9" s="59">
        <f t="shared" si="9"/>
        <v>2.4564833749906034E-2</v>
      </c>
      <c r="R9" s="59">
        <f t="shared" si="10"/>
        <v>1.0000502889560241</v>
      </c>
      <c r="S9" s="59">
        <f t="shared" si="11"/>
        <v>24.80906252766961</v>
      </c>
      <c r="T9" s="59">
        <f t="shared" si="12"/>
        <v>-0.11481901006538767</v>
      </c>
      <c r="U9" s="99">
        <f t="shared" si="13"/>
        <v>4.8794628127308511E-2</v>
      </c>
    </row>
    <row r="10" spans="1:21" x14ac:dyDescent="0.4">
      <c r="A10" s="96">
        <v>169.39</v>
      </c>
      <c r="B10" s="64">
        <v>0.6</v>
      </c>
      <c r="C10" s="64">
        <v>329.21</v>
      </c>
      <c r="D10" s="63">
        <f t="shared" si="0"/>
        <v>123.81233160181455</v>
      </c>
      <c r="E10" s="63">
        <f t="shared" si="1"/>
        <v>-18.272331601814543</v>
      </c>
      <c r="F10" s="63">
        <f t="shared" si="2"/>
        <v>-1.3321774587341084</v>
      </c>
      <c r="G10" s="63">
        <f t="shared" si="2"/>
        <v>0.3007479625090792</v>
      </c>
      <c r="H10" s="63">
        <f t="shared" si="3"/>
        <v>18153.117822541266</v>
      </c>
      <c r="I10" s="63">
        <f t="shared" si="3"/>
        <v>30990.080747962507</v>
      </c>
      <c r="J10" s="59">
        <f t="shared" si="4"/>
        <v>1.3657035251153999</v>
      </c>
      <c r="K10" s="59">
        <f t="shared" si="5"/>
        <v>167.27835760472618</v>
      </c>
      <c r="L10" s="59">
        <f t="shared" si="6"/>
        <v>0.8271900755723175</v>
      </c>
      <c r="M10" s="60"/>
      <c r="N10" s="65">
        <f t="shared" si="7"/>
        <v>24.75</v>
      </c>
      <c r="O10" s="65">
        <f t="shared" si="8"/>
        <v>3.1415926535897929E-3</v>
      </c>
      <c r="P10" s="65">
        <f t="shared" si="8"/>
        <v>-0.36233035271402364</v>
      </c>
      <c r="Q10" s="59">
        <f t="shared" si="9"/>
        <v>4.4539153048555047E-3</v>
      </c>
      <c r="R10" s="59">
        <f t="shared" si="10"/>
        <v>1.0000016531167411</v>
      </c>
      <c r="S10" s="59">
        <f t="shared" si="11"/>
        <v>24.749029903056787</v>
      </c>
      <c r="T10" s="59">
        <f t="shared" si="12"/>
        <v>0.20064937440912142</v>
      </c>
      <c r="U10" s="99">
        <f t="shared" si="13"/>
        <v>-8.2134350332695338E-2</v>
      </c>
    </row>
    <row r="11" spans="1:21" x14ac:dyDescent="0.4">
      <c r="A11" s="96">
        <v>194.14</v>
      </c>
      <c r="B11" s="64">
        <v>1.21</v>
      </c>
      <c r="C11" s="64">
        <v>339.39</v>
      </c>
      <c r="D11" s="63">
        <f t="shared" si="0"/>
        <v>148.55914171917095</v>
      </c>
      <c r="E11" s="63">
        <f t="shared" si="1"/>
        <v>-43.019141719170946</v>
      </c>
      <c r="F11" s="63">
        <f t="shared" si="2"/>
        <v>-0.97625440931727414</v>
      </c>
      <c r="G11" s="63">
        <f t="shared" si="2"/>
        <v>0.14242443554160705</v>
      </c>
      <c r="H11" s="63">
        <f t="shared" si="3"/>
        <v>18153.473745590683</v>
      </c>
      <c r="I11" s="63">
        <f t="shared" si="3"/>
        <v>30989.922424435539</v>
      </c>
      <c r="J11" s="59">
        <f t="shared" si="4"/>
        <v>0.98658876516548943</v>
      </c>
      <c r="K11" s="59">
        <f t="shared" si="5"/>
        <v>171.69975177609984</v>
      </c>
      <c r="L11" s="59">
        <f t="shared" si="6"/>
        <v>0.65630560284515382</v>
      </c>
      <c r="M11" s="60"/>
      <c r="N11" s="65">
        <f t="shared" si="7"/>
        <v>24.75</v>
      </c>
      <c r="O11" s="65">
        <f t="shared" si="8"/>
        <v>1.064650843716541E-2</v>
      </c>
      <c r="P11" s="65">
        <f t="shared" si="8"/>
        <v>0.17767451785302288</v>
      </c>
      <c r="Q11" s="59">
        <f t="shared" si="9"/>
        <v>1.0968622159431396E-2</v>
      </c>
      <c r="R11" s="59">
        <f t="shared" si="10"/>
        <v>1.0000100260099634</v>
      </c>
      <c r="S11" s="59">
        <f t="shared" si="11"/>
        <v>24.746810117356404</v>
      </c>
      <c r="T11" s="59">
        <f t="shared" si="12"/>
        <v>0.35592304941683428</v>
      </c>
      <c r="U11" s="99">
        <f t="shared" si="13"/>
        <v>-0.15832352696747215</v>
      </c>
    </row>
    <row r="12" spans="1:21" x14ac:dyDescent="0.4">
      <c r="A12" s="96">
        <v>218.88</v>
      </c>
      <c r="B12" s="64">
        <v>1.92</v>
      </c>
      <c r="C12" s="64">
        <v>334.25</v>
      </c>
      <c r="D12" s="63">
        <f t="shared" si="0"/>
        <v>173.2897668195171</v>
      </c>
      <c r="E12" s="63">
        <f t="shared" si="1"/>
        <v>-67.749766819517092</v>
      </c>
      <c r="F12" s="63">
        <f t="shared" si="2"/>
        <v>-0.35845833949985939</v>
      </c>
      <c r="G12" s="63">
        <f t="shared" si="2"/>
        <v>-0.12958230615129562</v>
      </c>
      <c r="H12" s="63">
        <f t="shared" si="3"/>
        <v>18154.091541660502</v>
      </c>
      <c r="I12" s="63">
        <f t="shared" si="3"/>
        <v>30989.650417693847</v>
      </c>
      <c r="J12" s="59">
        <f t="shared" si="4"/>
        <v>0.38116132440803141</v>
      </c>
      <c r="K12" s="59">
        <f t="shared" si="5"/>
        <v>199.87486900792024</v>
      </c>
      <c r="L12" s="59">
        <f t="shared" si="6"/>
        <v>0.35788891989218408</v>
      </c>
      <c r="M12" s="60"/>
      <c r="N12" s="65">
        <f t="shared" si="7"/>
        <v>24.740000000000009</v>
      </c>
      <c r="O12" s="65">
        <f t="shared" si="8"/>
        <v>1.2391837689159739E-2</v>
      </c>
      <c r="P12" s="65">
        <f t="shared" si="8"/>
        <v>-8.97099235525083E-2</v>
      </c>
      <c r="Q12" s="59">
        <f t="shared" si="9"/>
        <v>1.2619344581814129E-2</v>
      </c>
      <c r="R12" s="59">
        <f t="shared" si="10"/>
        <v>1.000013270866142</v>
      </c>
      <c r="S12" s="59">
        <f t="shared" si="11"/>
        <v>24.730625100346153</v>
      </c>
      <c r="T12" s="59">
        <f t="shared" si="12"/>
        <v>0.61779606981741475</v>
      </c>
      <c r="U12" s="99">
        <f t="shared" si="13"/>
        <v>-0.27200674169290268</v>
      </c>
    </row>
    <row r="13" spans="1:21" x14ac:dyDescent="0.4">
      <c r="A13" s="97">
        <v>243.64</v>
      </c>
      <c r="B13" s="64">
        <v>1.07</v>
      </c>
      <c r="C13" s="66">
        <v>293.14</v>
      </c>
      <c r="D13" s="63">
        <f t="shared" si="0"/>
        <v>198.0417480892053</v>
      </c>
      <c r="E13" s="63">
        <f t="shared" si="1"/>
        <v>-92.501748089205293</v>
      </c>
      <c r="F13" s="63">
        <f t="shared" si="2"/>
        <v>0.10600410644607755</v>
      </c>
      <c r="G13" s="63">
        <f t="shared" si="2"/>
        <v>-0.52238291376472379</v>
      </c>
      <c r="H13" s="63">
        <f t="shared" si="3"/>
        <v>18154.556004106449</v>
      </c>
      <c r="I13" s="63">
        <f t="shared" si="3"/>
        <v>30989.257617086234</v>
      </c>
      <c r="J13" s="59">
        <f t="shared" si="4"/>
        <v>0.53302981077680278</v>
      </c>
      <c r="K13" s="59">
        <f t="shared" si="5"/>
        <v>-78.529061181038756</v>
      </c>
      <c r="L13" s="59">
        <f t="shared" si="6"/>
        <v>0.25457740778910587</v>
      </c>
      <c r="M13" s="60"/>
      <c r="N13" s="65">
        <f t="shared" si="7"/>
        <v>24.759999999999991</v>
      </c>
      <c r="O13" s="65">
        <f t="shared" si="8"/>
        <v>-1.4835298641951799E-2</v>
      </c>
      <c r="P13" s="65">
        <f t="shared" si="8"/>
        <v>-0.71750485549486909</v>
      </c>
      <c r="Q13" s="59">
        <f t="shared" si="9"/>
        <v>2.2991657100673635E-2</v>
      </c>
      <c r="R13" s="59">
        <f t="shared" si="10"/>
        <v>1.0000440536867705</v>
      </c>
      <c r="S13" s="59">
        <f t="shared" si="11"/>
        <v>24.751981269688208</v>
      </c>
      <c r="T13" s="59">
        <f t="shared" si="12"/>
        <v>0.46446244594593694</v>
      </c>
      <c r="U13" s="99">
        <f t="shared" si="13"/>
        <v>-0.39280060761342817</v>
      </c>
    </row>
    <row r="14" spans="1:21" x14ac:dyDescent="0.4">
      <c r="A14" s="96">
        <v>268.42</v>
      </c>
      <c r="B14" s="64">
        <v>0</v>
      </c>
      <c r="C14" s="64">
        <v>345.58</v>
      </c>
      <c r="D14" s="63">
        <f t="shared" si="0"/>
        <v>222.82030775004338</v>
      </c>
      <c r="E14" s="63">
        <f t="shared" si="1"/>
        <v>-117.28030775004338</v>
      </c>
      <c r="F14" s="63">
        <f t="shared" si="2"/>
        <v>0.19693037504504063</v>
      </c>
      <c r="G14" s="63">
        <f t="shared" si="2"/>
        <v>-0.73514485119811146</v>
      </c>
      <c r="H14" s="63">
        <f t="shared" si="3"/>
        <v>18154.646930375049</v>
      </c>
      <c r="I14" s="63">
        <f t="shared" si="3"/>
        <v>30989.044855148801</v>
      </c>
      <c r="J14" s="59">
        <f t="shared" si="4"/>
        <v>0.76106473105674388</v>
      </c>
      <c r="K14" s="59">
        <f t="shared" si="5"/>
        <v>-75.003715489358385</v>
      </c>
      <c r="L14" s="59">
        <f t="shared" si="6"/>
        <v>0.32168458219041102</v>
      </c>
      <c r="M14" s="60"/>
      <c r="N14" s="65">
        <f t="shared" si="7"/>
        <v>24.78000000000003</v>
      </c>
      <c r="O14" s="65">
        <f t="shared" si="8"/>
        <v>-1.8675022996339326E-2</v>
      </c>
      <c r="P14" s="65">
        <f t="shared" si="8"/>
        <v>0.91525065974582642</v>
      </c>
      <c r="Q14" s="59">
        <f t="shared" si="9"/>
        <v>1.867502299633661E-2</v>
      </c>
      <c r="R14" s="59">
        <f t="shared" si="10"/>
        <v>1.0000290640539542</v>
      </c>
      <c r="S14" s="59">
        <f t="shared" si="11"/>
        <v>24.778559660838077</v>
      </c>
      <c r="T14" s="59">
        <f t="shared" si="12"/>
        <v>9.0926268598963078E-2</v>
      </c>
      <c r="U14" s="99">
        <f t="shared" si="13"/>
        <v>-0.21276193743338764</v>
      </c>
    </row>
    <row r="15" spans="1:21" x14ac:dyDescent="0.4">
      <c r="A15" s="96">
        <v>295.5</v>
      </c>
      <c r="B15" s="64">
        <v>0.45</v>
      </c>
      <c r="C15" s="64">
        <v>1.17</v>
      </c>
      <c r="D15" s="63">
        <f t="shared" si="0"/>
        <v>249.90002934581122</v>
      </c>
      <c r="E15" s="63">
        <f t="shared" si="1"/>
        <v>-144.3600293458112</v>
      </c>
      <c r="F15" s="63">
        <f t="shared" si="2"/>
        <v>0.3032505686003939</v>
      </c>
      <c r="G15" s="63">
        <f t="shared" si="2"/>
        <v>-0.7329734535686081</v>
      </c>
      <c r="H15" s="63">
        <f t="shared" si="3"/>
        <v>18154.753250568603</v>
      </c>
      <c r="I15" s="63">
        <f t="shared" si="3"/>
        <v>30989.047026546432</v>
      </c>
      <c r="J15" s="59">
        <f t="shared" si="4"/>
        <v>0.79322820864663823</v>
      </c>
      <c r="K15" s="59">
        <f t="shared" si="5"/>
        <v>-67.523822083592236</v>
      </c>
      <c r="L15" s="59">
        <f t="shared" si="6"/>
        <v>0.23884284123405083</v>
      </c>
      <c r="M15" s="60"/>
      <c r="N15" s="65">
        <f t="shared" si="7"/>
        <v>27.079999999999984</v>
      </c>
      <c r="O15" s="65">
        <f t="shared" si="8"/>
        <v>7.8539816339744835E-3</v>
      </c>
      <c r="P15" s="65">
        <f t="shared" si="8"/>
        <v>-6.0110884767936694</v>
      </c>
      <c r="Q15" s="59">
        <f t="shared" si="9"/>
        <v>7.8539816339806556E-3</v>
      </c>
      <c r="R15" s="59">
        <f t="shared" si="10"/>
        <v>1.0000051404506678</v>
      </c>
      <c r="S15" s="59">
        <f t="shared" si="11"/>
        <v>27.079721595767843</v>
      </c>
      <c r="T15" s="59">
        <f t="shared" si="12"/>
        <v>0.10632019355535326</v>
      </c>
      <c r="U15" s="99">
        <f t="shared" si="13"/>
        <v>2.1713976295033807E-3</v>
      </c>
    </row>
    <row r="16" spans="1:21" x14ac:dyDescent="0.4">
      <c r="A16" s="96">
        <v>307.87</v>
      </c>
      <c r="B16" s="64">
        <v>0.46</v>
      </c>
      <c r="C16" s="64">
        <v>176.6</v>
      </c>
      <c r="D16" s="63">
        <f t="shared" si="0"/>
        <v>262.26989887004532</v>
      </c>
      <c r="E16" s="63">
        <f t="shared" si="1"/>
        <v>-156.7298988700453</v>
      </c>
      <c r="F16" s="63">
        <f t="shared" si="2"/>
        <v>0.30224837066825178</v>
      </c>
      <c r="G16" s="63">
        <f t="shared" si="2"/>
        <v>-0.72903658599965604</v>
      </c>
      <c r="H16" s="63">
        <f t="shared" si="3"/>
        <v>18154.752248370671</v>
      </c>
      <c r="I16" s="63">
        <f t="shared" si="3"/>
        <v>30989.050963414</v>
      </c>
      <c r="J16" s="59">
        <f t="shared" si="4"/>
        <v>0.78920746404075959</v>
      </c>
      <c r="K16" s="59">
        <f t="shared" si="5"/>
        <v>-67.481787755533858</v>
      </c>
      <c r="L16" s="59">
        <f t="shared" si="6"/>
        <v>0.23707999969657428</v>
      </c>
      <c r="M16" s="60"/>
      <c r="N16" s="65">
        <f t="shared" si="7"/>
        <v>12.370000000000005</v>
      </c>
      <c r="O16" s="65">
        <f t="shared" si="8"/>
        <v>1.745329251994331E-4</v>
      </c>
      <c r="P16" s="65">
        <f t="shared" si="8"/>
        <v>3.0618311067736523</v>
      </c>
      <c r="Q16" s="59">
        <f t="shared" si="9"/>
        <v>1.5869868762409922E-2</v>
      </c>
      <c r="R16" s="59">
        <f t="shared" si="10"/>
        <v>1.000020988256473</v>
      </c>
      <c r="S16" s="59">
        <f t="shared" si="11"/>
        <v>12.369869524234105</v>
      </c>
      <c r="T16" s="59">
        <f t="shared" si="12"/>
        <v>-1.0021979321420981E-3</v>
      </c>
      <c r="U16" s="99">
        <f t="shared" si="13"/>
        <v>3.9368675689520358E-3</v>
      </c>
    </row>
    <row r="17" spans="1:21" x14ac:dyDescent="0.4">
      <c r="A17" s="96">
        <v>320.25</v>
      </c>
      <c r="B17" s="64">
        <v>2.27</v>
      </c>
      <c r="C17" s="64">
        <v>190.08</v>
      </c>
      <c r="D17" s="63">
        <f t="shared" si="0"/>
        <v>274.64588922072477</v>
      </c>
      <c r="E17" s="63">
        <f t="shared" si="1"/>
        <v>-169.10588922072475</v>
      </c>
      <c r="F17" s="63">
        <f t="shared" si="2"/>
        <v>1.1222423118704528E-2</v>
      </c>
      <c r="G17" s="63">
        <f t="shared" si="2"/>
        <v>-0.76900436085091739</v>
      </c>
      <c r="H17" s="63">
        <f t="shared" si="3"/>
        <v>18154.46122242312</v>
      </c>
      <c r="I17" s="63">
        <f t="shared" si="3"/>
        <v>30989.01099563915</v>
      </c>
      <c r="J17" s="59">
        <f t="shared" si="4"/>
        <v>0.76908624340081866</v>
      </c>
      <c r="K17" s="59">
        <f t="shared" si="5"/>
        <v>-89.163916522357596</v>
      </c>
      <c r="L17" s="59">
        <f t="shared" si="6"/>
        <v>0.48570960008147224</v>
      </c>
      <c r="M17" s="60"/>
      <c r="N17" s="65">
        <f t="shared" si="7"/>
        <v>12.379999999999995</v>
      </c>
      <c r="O17" s="65">
        <f t="shared" si="8"/>
        <v>3.1590459461097363E-2</v>
      </c>
      <c r="P17" s="65">
        <f t="shared" si="8"/>
        <v>0.23527038316883594</v>
      </c>
      <c r="Q17" s="59">
        <f t="shared" si="9"/>
        <v>3.186660837563271E-2</v>
      </c>
      <c r="R17" s="59">
        <f t="shared" si="10"/>
        <v>1.0000846319883396</v>
      </c>
      <c r="S17" s="59">
        <f t="shared" si="11"/>
        <v>12.375990350679468</v>
      </c>
      <c r="T17" s="59">
        <f t="shared" si="12"/>
        <v>-0.29102594754954725</v>
      </c>
      <c r="U17" s="99">
        <f t="shared" si="13"/>
        <v>-3.9967774851261344E-2</v>
      </c>
    </row>
    <row r="18" spans="1:21" x14ac:dyDescent="0.4">
      <c r="A18" s="96">
        <v>332.61</v>
      </c>
      <c r="B18" s="64">
        <v>2.69</v>
      </c>
      <c r="C18" s="64">
        <v>193.72</v>
      </c>
      <c r="D18" s="63">
        <f t="shared" si="0"/>
        <v>286.99429275172582</v>
      </c>
      <c r="E18" s="63">
        <f t="shared" si="1"/>
        <v>-181.4542927517258</v>
      </c>
      <c r="F18" s="63">
        <f t="shared" si="2"/>
        <v>-0.51154763758572575</v>
      </c>
      <c r="G18" s="63">
        <f t="shared" si="2"/>
        <v>-0.88063828654503418</v>
      </c>
      <c r="H18" s="63">
        <f t="shared" si="3"/>
        <v>18153.938452362418</v>
      </c>
      <c r="I18" s="63">
        <f t="shared" si="3"/>
        <v>30988.899361713455</v>
      </c>
      <c r="J18" s="59">
        <f t="shared" si="4"/>
        <v>1.0184325099134015</v>
      </c>
      <c r="K18" s="59">
        <f t="shared" si="5"/>
        <v>239.8484326757856</v>
      </c>
      <c r="L18" s="59">
        <f t="shared" si="6"/>
        <v>0.9579316043699182</v>
      </c>
      <c r="M18" s="60"/>
      <c r="N18" s="65">
        <f t="shared" si="7"/>
        <v>12.360000000000014</v>
      </c>
      <c r="O18" s="65">
        <f t="shared" si="8"/>
        <v>7.3303828583761825E-3</v>
      </c>
      <c r="P18" s="65">
        <f t="shared" si="8"/>
        <v>6.3529984772593362E-2</v>
      </c>
      <c r="Q18" s="59">
        <f t="shared" si="9"/>
        <v>7.8252638865532465E-3</v>
      </c>
      <c r="R18" s="59">
        <f t="shared" si="10"/>
        <v>1.0000051029274888</v>
      </c>
      <c r="S18" s="59">
        <f t="shared" si="11"/>
        <v>12.348403531001049</v>
      </c>
      <c r="T18" s="59">
        <f t="shared" si="12"/>
        <v>-0.52277006070443033</v>
      </c>
      <c r="U18" s="99">
        <f t="shared" si="13"/>
        <v>-0.11163392569411683</v>
      </c>
    </row>
    <row r="19" spans="1:21" x14ac:dyDescent="0.4">
      <c r="A19" s="96">
        <v>344.99</v>
      </c>
      <c r="B19" s="64">
        <v>3.61</v>
      </c>
      <c r="C19" s="64">
        <v>191.98</v>
      </c>
      <c r="D19" s="63">
        <f t="shared" si="0"/>
        <v>299.35545779051807</v>
      </c>
      <c r="E19" s="63">
        <f t="shared" si="1"/>
        <v>-193.81545779051805</v>
      </c>
      <c r="F19" s="63">
        <f t="shared" si="2"/>
        <v>-1.1750453109414287</v>
      </c>
      <c r="G19" s="63">
        <f t="shared" si="2"/>
        <v>-1.0304446715392896</v>
      </c>
      <c r="H19" s="63">
        <f t="shared" si="3"/>
        <v>18153.274954689063</v>
      </c>
      <c r="I19" s="63">
        <f t="shared" si="3"/>
        <v>30988.749555328461</v>
      </c>
      <c r="J19" s="59">
        <f t="shared" si="4"/>
        <v>1.5628652225541246</v>
      </c>
      <c r="K19" s="59">
        <f t="shared" si="5"/>
        <v>221.24883107797234</v>
      </c>
      <c r="L19" s="59">
        <f t="shared" si="6"/>
        <v>1.5624939981926642</v>
      </c>
      <c r="M19" s="60"/>
      <c r="N19" s="65">
        <f t="shared" si="7"/>
        <v>12.379999999999995</v>
      </c>
      <c r="O19" s="65">
        <f t="shared" si="8"/>
        <v>1.6057029118347832E-2</v>
      </c>
      <c r="P19" s="65">
        <f t="shared" si="8"/>
        <v>-3.0368728984701492E-2</v>
      </c>
      <c r="Q19" s="59">
        <f t="shared" si="9"/>
        <v>1.614166754799129E-2</v>
      </c>
      <c r="R19" s="59">
        <f t="shared" si="10"/>
        <v>1.0000217133516847</v>
      </c>
      <c r="S19" s="59">
        <f t="shared" si="11"/>
        <v>12.361165038792246</v>
      </c>
      <c r="T19" s="59">
        <f t="shared" si="12"/>
        <v>-0.66349767335570298</v>
      </c>
      <c r="U19" s="99">
        <f t="shared" si="13"/>
        <v>-0.14980638499425555</v>
      </c>
    </row>
    <row r="20" spans="1:21" x14ac:dyDescent="0.4">
      <c r="A20" s="96">
        <v>357.37</v>
      </c>
      <c r="B20" s="64">
        <v>4.4000000000000004</v>
      </c>
      <c r="C20" s="64">
        <v>189.74</v>
      </c>
      <c r="D20" s="63">
        <f t="shared" si="0"/>
        <v>311.70513509533885</v>
      </c>
      <c r="E20" s="63">
        <f t="shared" si="1"/>
        <v>-206.16513509533883</v>
      </c>
      <c r="F20" s="63">
        <f t="shared" si="2"/>
        <v>-2.0243676015986356</v>
      </c>
      <c r="G20" s="63">
        <f t="shared" si="2"/>
        <v>-1.1916889759770948</v>
      </c>
      <c r="H20" s="63">
        <f t="shared" si="3"/>
        <v>18152.425632398405</v>
      </c>
      <c r="I20" s="63">
        <f t="shared" si="3"/>
        <v>30988.588311024021</v>
      </c>
      <c r="J20" s="59">
        <f t="shared" si="4"/>
        <v>2.3490821190132007</v>
      </c>
      <c r="K20" s="59">
        <f t="shared" si="5"/>
        <v>210.48414002223933</v>
      </c>
      <c r="L20" s="59">
        <f t="shared" si="6"/>
        <v>2.3167584603928444</v>
      </c>
      <c r="M20" s="60"/>
      <c r="N20" s="65">
        <f t="shared" si="7"/>
        <v>12.379999999999995</v>
      </c>
      <c r="O20" s="65">
        <f t="shared" si="8"/>
        <v>1.3788101090755211E-2</v>
      </c>
      <c r="P20" s="65">
        <f t="shared" si="8"/>
        <v>-3.9095375244672645E-2</v>
      </c>
      <c r="Q20" s="59">
        <f t="shared" si="9"/>
        <v>1.4053267908339162E-2</v>
      </c>
      <c r="R20" s="59">
        <f t="shared" si="10"/>
        <v>1.0000164581866151</v>
      </c>
      <c r="S20" s="59">
        <f t="shared" si="11"/>
        <v>12.34967730482075</v>
      </c>
      <c r="T20" s="59">
        <f t="shared" si="12"/>
        <v>-0.8493222906572071</v>
      </c>
      <c r="U20" s="99">
        <f t="shared" si="13"/>
        <v>-0.16124430443780507</v>
      </c>
    </row>
    <row r="21" spans="1:21" x14ac:dyDescent="0.4">
      <c r="A21" s="96">
        <v>369.75</v>
      </c>
      <c r="B21" s="64">
        <v>4.7699999999999996</v>
      </c>
      <c r="C21" s="64">
        <v>187.77</v>
      </c>
      <c r="D21" s="63">
        <f t="shared" si="0"/>
        <v>324.04550343129637</v>
      </c>
      <c r="E21" s="63">
        <f t="shared" si="1"/>
        <v>-218.50550343129635</v>
      </c>
      <c r="F21" s="63">
        <f t="shared" si="2"/>
        <v>-3.0024272912266246</v>
      </c>
      <c r="G21" s="63">
        <f t="shared" si="2"/>
        <v>-1.3416210910144992</v>
      </c>
      <c r="H21" s="63">
        <f t="shared" si="3"/>
        <v>18151.447572708777</v>
      </c>
      <c r="I21" s="63">
        <f t="shared" si="3"/>
        <v>30988.438378908984</v>
      </c>
      <c r="J21" s="59">
        <f t="shared" si="4"/>
        <v>3.2885432627468019</v>
      </c>
      <c r="K21" s="59">
        <f t="shared" si="5"/>
        <v>204.07726434855888</v>
      </c>
      <c r="L21" s="59">
        <f t="shared" si="6"/>
        <v>3.1623701565111779</v>
      </c>
      <c r="M21" s="60"/>
      <c r="N21" s="65">
        <f t="shared" si="7"/>
        <v>12.379999999999995</v>
      </c>
      <c r="O21" s="65">
        <f t="shared" si="8"/>
        <v>6.4577182323790061E-3</v>
      </c>
      <c r="P21" s="65">
        <f t="shared" si="8"/>
        <v>-3.4382986264288269E-2</v>
      </c>
      <c r="Q21" s="59">
        <f t="shared" si="9"/>
        <v>7.0173641133155495E-3</v>
      </c>
      <c r="R21" s="59">
        <f t="shared" si="10"/>
        <v>1.0000041036367993</v>
      </c>
      <c r="S21" s="59">
        <f t="shared" si="11"/>
        <v>12.34036833595751</v>
      </c>
      <c r="T21" s="59">
        <f t="shared" si="12"/>
        <v>-0.97805968962798884</v>
      </c>
      <c r="U21" s="99">
        <f t="shared" si="13"/>
        <v>-0.14993211503740436</v>
      </c>
    </row>
    <row r="22" spans="1:21" x14ac:dyDescent="0.4">
      <c r="A22" s="96">
        <v>382.15</v>
      </c>
      <c r="B22" s="64">
        <v>5.52</v>
      </c>
      <c r="C22" s="64">
        <v>188.5</v>
      </c>
      <c r="D22" s="63">
        <f t="shared" si="0"/>
        <v>336.39545626101796</v>
      </c>
      <c r="E22" s="63">
        <f t="shared" si="1"/>
        <v>-230.85545626101793</v>
      </c>
      <c r="F22" s="63">
        <f t="shared" ref="F22:G37" si="14">T22+F21</f>
        <v>-4.1031241685586197</v>
      </c>
      <c r="G22" s="63">
        <f t="shared" si="14"/>
        <v>-1.4994796742970595</v>
      </c>
      <c r="H22" s="63">
        <f t="shared" ref="H22:I37" si="15">H21+T22</f>
        <v>18150.346875831445</v>
      </c>
      <c r="I22" s="63">
        <f t="shared" si="15"/>
        <v>30988.280520325701</v>
      </c>
      <c r="J22" s="59">
        <f t="shared" si="4"/>
        <v>4.3685314736464793</v>
      </c>
      <c r="K22" s="59">
        <f t="shared" si="5"/>
        <v>200.07474393202739</v>
      </c>
      <c r="L22" s="59">
        <f t="shared" si="6"/>
        <v>4.1070224243664644</v>
      </c>
      <c r="M22" s="60"/>
      <c r="N22" s="65">
        <f t="shared" si="7"/>
        <v>12.399999999999977</v>
      </c>
      <c r="O22" s="65">
        <f t="shared" ref="O22:P68" si="16">RADIANS(B22-B21)</f>
        <v>1.3089969389957472E-2</v>
      </c>
      <c r="P22" s="65">
        <f t="shared" si="16"/>
        <v>1.2740903539558427E-2</v>
      </c>
      <c r="Q22" s="59">
        <f t="shared" si="9"/>
        <v>1.3139475213082008E-2</v>
      </c>
      <c r="R22" s="59">
        <f t="shared" si="10"/>
        <v>1.0000143873991321</v>
      </c>
      <c r="S22" s="59">
        <f t="shared" si="11"/>
        <v>12.349952829721579</v>
      </c>
      <c r="T22" s="59">
        <f t="shared" si="12"/>
        <v>-1.1006968773319952</v>
      </c>
      <c r="U22" s="99">
        <f t="shared" si="13"/>
        <v>-0.15785858328256039</v>
      </c>
    </row>
    <row r="23" spans="1:21" x14ac:dyDescent="0.4">
      <c r="A23" s="96">
        <v>394.47</v>
      </c>
      <c r="B23" s="64">
        <v>6.33</v>
      </c>
      <c r="C23" s="64">
        <v>189.78</v>
      </c>
      <c r="D23" s="63">
        <f t="shared" si="0"/>
        <v>348.64954458747297</v>
      </c>
      <c r="E23" s="63">
        <f t="shared" si="1"/>
        <v>-243.10954458747295</v>
      </c>
      <c r="F23" s="63">
        <f t="shared" si="14"/>
        <v>-5.3584860846336042</v>
      </c>
      <c r="G23" s="63">
        <f t="shared" si="14"/>
        <v>-1.7024350513115738</v>
      </c>
      <c r="H23" s="63">
        <f t="shared" si="15"/>
        <v>18149.091513915369</v>
      </c>
      <c r="I23" s="63">
        <f t="shared" si="15"/>
        <v>30988.077564948686</v>
      </c>
      <c r="J23" s="59">
        <f t="shared" si="4"/>
        <v>5.6224245858122641</v>
      </c>
      <c r="K23" s="59">
        <f t="shared" si="5"/>
        <v>197.62548003749646</v>
      </c>
      <c r="L23" s="59">
        <f t="shared" si="6"/>
        <v>5.1991426459430894</v>
      </c>
      <c r="M23" s="60"/>
      <c r="N23" s="65">
        <f t="shared" si="7"/>
        <v>12.32000000000005</v>
      </c>
      <c r="O23" s="65">
        <f t="shared" si="16"/>
        <v>1.4137166941154078E-2</v>
      </c>
      <c r="P23" s="65">
        <f t="shared" si="16"/>
        <v>2.2340214425527437E-2</v>
      </c>
      <c r="Q23" s="59">
        <f t="shared" si="9"/>
        <v>1.4323149910479893E-2</v>
      </c>
      <c r="R23" s="59">
        <f t="shared" si="10"/>
        <v>1.0000170964026838</v>
      </c>
      <c r="S23" s="59">
        <f t="shared" si="11"/>
        <v>12.254088326454994</v>
      </c>
      <c r="T23" s="59">
        <f t="shared" si="12"/>
        <v>-1.2553619160749847</v>
      </c>
      <c r="U23" s="99">
        <f t="shared" si="13"/>
        <v>-0.20295537701451435</v>
      </c>
    </row>
    <row r="24" spans="1:21" x14ac:dyDescent="0.4">
      <c r="A24" s="96">
        <v>406.87</v>
      </c>
      <c r="B24" s="64">
        <v>6.96</v>
      </c>
      <c r="C24" s="64">
        <v>190.16</v>
      </c>
      <c r="D24" s="63">
        <f t="shared" si="0"/>
        <v>360.96618227277355</v>
      </c>
      <c r="E24" s="63">
        <f t="shared" si="1"/>
        <v>-255.42618227277353</v>
      </c>
      <c r="F24" s="63">
        <f t="shared" si="14"/>
        <v>-6.7716580039869116</v>
      </c>
      <c r="G24" s="63">
        <f t="shared" si="14"/>
        <v>-1.9510805127307007</v>
      </c>
      <c r="H24" s="63">
        <f t="shared" si="15"/>
        <v>18147.678341996016</v>
      </c>
      <c r="I24" s="63">
        <f t="shared" si="15"/>
        <v>30987.828919487267</v>
      </c>
      <c r="J24" s="59">
        <f t="shared" si="4"/>
        <v>7.0471318484981884</v>
      </c>
      <c r="K24" s="59">
        <f t="shared" si="5"/>
        <v>196.07298679286984</v>
      </c>
      <c r="L24" s="59">
        <f t="shared" si="6"/>
        <v>6.4415213637404785</v>
      </c>
      <c r="M24" s="60"/>
      <c r="N24" s="65">
        <f t="shared" si="7"/>
        <v>12.399999999999977</v>
      </c>
      <c r="O24" s="65">
        <f t="shared" si="16"/>
        <v>1.0995574287564274E-2</v>
      </c>
      <c r="P24" s="65">
        <f t="shared" si="16"/>
        <v>6.6322511575783727E-3</v>
      </c>
      <c r="Q24" s="59">
        <f t="shared" si="9"/>
        <v>1.1022265582008917E-2</v>
      </c>
      <c r="R24" s="59">
        <f t="shared" si="10"/>
        <v>1.0000101243178807</v>
      </c>
      <c r="S24" s="59">
        <f t="shared" si="11"/>
        <v>12.316637685300552</v>
      </c>
      <c r="T24" s="59">
        <f t="shared" si="12"/>
        <v>-1.4131719193533077</v>
      </c>
      <c r="U24" s="99">
        <f t="shared" si="13"/>
        <v>-0.24864546141912683</v>
      </c>
    </row>
    <row r="25" spans="1:21" x14ac:dyDescent="0.4">
      <c r="A25" s="96">
        <v>419.27</v>
      </c>
      <c r="B25" s="64">
        <v>7.9</v>
      </c>
      <c r="C25" s="64">
        <v>192.16</v>
      </c>
      <c r="D25" s="63">
        <f t="shared" si="0"/>
        <v>373.26194967476414</v>
      </c>
      <c r="E25" s="63">
        <f t="shared" si="1"/>
        <v>-267.72194967476412</v>
      </c>
      <c r="F25" s="63">
        <f t="shared" si="14"/>
        <v>-8.3442450092013161</v>
      </c>
      <c r="G25" s="63">
        <f t="shared" si="14"/>
        <v>-2.263114632227075</v>
      </c>
      <c r="H25" s="63">
        <f t="shared" si="15"/>
        <v>18146.1057549908</v>
      </c>
      <c r="I25" s="63">
        <f t="shared" si="15"/>
        <v>30987.516885367771</v>
      </c>
      <c r="J25" s="59">
        <f t="shared" si="4"/>
        <v>8.6456990817504948</v>
      </c>
      <c r="K25" s="59">
        <f t="shared" si="5"/>
        <v>195.17463286874238</v>
      </c>
      <c r="L25" s="59">
        <f t="shared" si="6"/>
        <v>7.8467645662178063</v>
      </c>
      <c r="M25" s="60"/>
      <c r="N25" s="65">
        <f t="shared" si="7"/>
        <v>12.399999999999977</v>
      </c>
      <c r="O25" s="65">
        <f t="shared" si="16"/>
        <v>1.6406094968746704E-2</v>
      </c>
      <c r="P25" s="65">
        <f t="shared" si="16"/>
        <v>3.4906585039886591E-2</v>
      </c>
      <c r="Q25" s="59">
        <f t="shared" si="9"/>
        <v>1.701330330546269E-2</v>
      </c>
      <c r="R25" s="59">
        <f t="shared" si="10"/>
        <v>1.0000241217389902</v>
      </c>
      <c r="S25" s="59">
        <f t="shared" si="11"/>
        <v>12.295767401990586</v>
      </c>
      <c r="T25" s="59">
        <f t="shared" si="12"/>
        <v>-1.5725870052144038</v>
      </c>
      <c r="U25" s="99">
        <f t="shared" si="13"/>
        <v>-0.31203411949637438</v>
      </c>
    </row>
    <row r="26" spans="1:21" x14ac:dyDescent="0.4">
      <c r="A26" s="98">
        <v>431.62</v>
      </c>
      <c r="B26" s="64">
        <v>9.0399999999999991</v>
      </c>
      <c r="C26" s="67">
        <v>192.53</v>
      </c>
      <c r="D26" s="63">
        <f t="shared" si="0"/>
        <v>385.47704914038491</v>
      </c>
      <c r="E26" s="63">
        <f t="shared" si="1"/>
        <v>-279.93704914038489</v>
      </c>
      <c r="F26" s="63">
        <f t="shared" si="14"/>
        <v>-10.121113077506179</v>
      </c>
      <c r="G26" s="63">
        <f t="shared" si="14"/>
        <v>-2.65239833940461</v>
      </c>
      <c r="H26" s="63">
        <f t="shared" si="15"/>
        <v>18144.328886922496</v>
      </c>
      <c r="I26" s="63">
        <f t="shared" si="15"/>
        <v>30987.127601660595</v>
      </c>
      <c r="J26" s="59">
        <f t="shared" si="4"/>
        <v>10.462893809962084</v>
      </c>
      <c r="K26" s="59">
        <f t="shared" si="5"/>
        <v>194.68503126261496</v>
      </c>
      <c r="L26" s="59">
        <f t="shared" si="6"/>
        <v>9.4581512197248614</v>
      </c>
      <c r="M26" s="60"/>
      <c r="N26" s="65">
        <f t="shared" si="7"/>
        <v>12.350000000000023</v>
      </c>
      <c r="O26" s="65">
        <f t="shared" si="16"/>
        <v>1.9896753472735337E-2</v>
      </c>
      <c r="P26" s="65">
        <f t="shared" si="16"/>
        <v>6.4577182323790989E-3</v>
      </c>
      <c r="Q26" s="59">
        <f t="shared" si="9"/>
        <v>1.991937366458818E-2</v>
      </c>
      <c r="R26" s="59">
        <f t="shared" si="10"/>
        <v>1.0000330664326145</v>
      </c>
      <c r="S26" s="59">
        <f t="shared" si="11"/>
        <v>12.215099465620796</v>
      </c>
      <c r="T26" s="59">
        <f t="shared" si="12"/>
        <v>-1.7768680683048625</v>
      </c>
      <c r="U26" s="99">
        <f t="shared" si="13"/>
        <v>-0.38928370717753497</v>
      </c>
    </row>
    <row r="27" spans="1:21" x14ac:dyDescent="0.4">
      <c r="A27" s="96">
        <v>443.99</v>
      </c>
      <c r="B27" s="64">
        <v>10.02</v>
      </c>
      <c r="C27" s="64">
        <v>191.99</v>
      </c>
      <c r="D27" s="63">
        <f t="shared" si="0"/>
        <v>397.67618512233372</v>
      </c>
      <c r="E27" s="63">
        <f t="shared" si="1"/>
        <v>-292.1361851223337</v>
      </c>
      <c r="F27" s="63">
        <f t="shared" si="14"/>
        <v>-12.122490785645589</v>
      </c>
      <c r="G27" s="63">
        <f t="shared" si="14"/>
        <v>-3.0868027030344423</v>
      </c>
      <c r="H27" s="63">
        <f t="shared" si="15"/>
        <v>18142.327509214356</v>
      </c>
      <c r="I27" s="63">
        <f t="shared" si="15"/>
        <v>30986.693197296965</v>
      </c>
      <c r="J27" s="59">
        <f t="shared" si="4"/>
        <v>12.509321875126682</v>
      </c>
      <c r="K27" s="59">
        <f t="shared" si="5"/>
        <v>194.28587966372129</v>
      </c>
      <c r="L27" s="59">
        <f t="shared" si="6"/>
        <v>11.270525234162275</v>
      </c>
      <c r="M27" s="60"/>
      <c r="N27" s="65">
        <f t="shared" si="7"/>
        <v>12.370000000000005</v>
      </c>
      <c r="O27" s="65">
        <f t="shared" si="16"/>
        <v>1.7104226669544437E-2</v>
      </c>
      <c r="P27" s="65">
        <f t="shared" si="16"/>
        <v>-9.4247779607692407E-3</v>
      </c>
      <c r="Q27" s="59">
        <f t="shared" si="9"/>
        <v>1.7175070156622452E-2</v>
      </c>
      <c r="R27" s="59">
        <f t="shared" si="10"/>
        <v>1.0000245826447203</v>
      </c>
      <c r="S27" s="59">
        <f t="shared" si="11"/>
        <v>12.199135981948809</v>
      </c>
      <c r="T27" s="59">
        <f t="shared" si="12"/>
        <v>-2.00137770813941</v>
      </c>
      <c r="U27" s="99">
        <f t="shared" si="13"/>
        <v>-0.43440436362983209</v>
      </c>
    </row>
    <row r="28" spans="1:21" x14ac:dyDescent="0.4">
      <c r="A28" s="96">
        <v>456.35</v>
      </c>
      <c r="B28" s="64">
        <v>11.65</v>
      </c>
      <c r="C28" s="64">
        <v>191.06</v>
      </c>
      <c r="D28" s="63">
        <f t="shared" si="0"/>
        <v>409.8154384838441</v>
      </c>
      <c r="E28" s="63">
        <f t="shared" si="1"/>
        <v>-304.27543848384408</v>
      </c>
      <c r="F28" s="63">
        <f t="shared" si="14"/>
        <v>-14.399223714026224</v>
      </c>
      <c r="G28" s="63">
        <f t="shared" si="14"/>
        <v>-3.5496135748852802</v>
      </c>
      <c r="H28" s="63">
        <f t="shared" si="15"/>
        <v>18140.050776285974</v>
      </c>
      <c r="I28" s="63">
        <f t="shared" si="15"/>
        <v>30986.230386425115</v>
      </c>
      <c r="J28" s="59">
        <f t="shared" si="4"/>
        <v>14.830286581775317</v>
      </c>
      <c r="K28" s="59">
        <f t="shared" si="5"/>
        <v>193.84811827382092</v>
      </c>
      <c r="L28" s="59">
        <f t="shared" si="6"/>
        <v>13.312092936468202</v>
      </c>
      <c r="M28" s="60"/>
      <c r="N28" s="65">
        <f t="shared" si="7"/>
        <v>12.360000000000014</v>
      </c>
      <c r="O28" s="65">
        <f t="shared" si="16"/>
        <v>2.8448866807507585E-2</v>
      </c>
      <c r="P28" s="65">
        <f t="shared" si="16"/>
        <v>-1.6231562043547382E-2</v>
      </c>
      <c r="Q28" s="59">
        <f t="shared" si="9"/>
        <v>2.861111285605733E-2</v>
      </c>
      <c r="R28" s="59">
        <f t="shared" si="10"/>
        <v>1.0000682218995265</v>
      </c>
      <c r="S28" s="59">
        <f t="shared" si="11"/>
        <v>12.139253361510413</v>
      </c>
      <c r="T28" s="59">
        <f t="shared" si="12"/>
        <v>-2.2767329283806346</v>
      </c>
      <c r="U28" s="99">
        <f t="shared" si="13"/>
        <v>-0.46281087185083808</v>
      </c>
    </row>
    <row r="29" spans="1:21" x14ac:dyDescent="0.4">
      <c r="A29" s="96">
        <v>468.67</v>
      </c>
      <c r="B29" s="64">
        <v>13.18</v>
      </c>
      <c r="C29" s="64">
        <v>191.34</v>
      </c>
      <c r="D29" s="63">
        <f t="shared" si="0"/>
        <v>421.84699155838121</v>
      </c>
      <c r="E29" s="63">
        <f t="shared" si="1"/>
        <v>-316.30699155838118</v>
      </c>
      <c r="F29" s="63">
        <f t="shared" si="14"/>
        <v>-16.997308144856788</v>
      </c>
      <c r="G29" s="63">
        <f t="shared" si="14"/>
        <v>-4.0644483129782634</v>
      </c>
      <c r="H29" s="63">
        <f t="shared" si="15"/>
        <v>18137.452691855146</v>
      </c>
      <c r="I29" s="63">
        <f t="shared" si="15"/>
        <v>30985.715551687023</v>
      </c>
      <c r="J29" s="59">
        <f t="shared" si="4"/>
        <v>17.476504921181661</v>
      </c>
      <c r="K29" s="59">
        <f t="shared" si="5"/>
        <v>193.4482152912598</v>
      </c>
      <c r="L29" s="59">
        <f t="shared" si="6"/>
        <v>15.633270468142276</v>
      </c>
      <c r="M29" s="60"/>
      <c r="N29" s="65">
        <f t="shared" si="7"/>
        <v>12.319999999999993</v>
      </c>
      <c r="O29" s="65">
        <f t="shared" si="16"/>
        <v>2.6703537555513232E-2</v>
      </c>
      <c r="P29" s="65">
        <f t="shared" si="16"/>
        <v>4.8869219055841422E-3</v>
      </c>
      <c r="Q29" s="59">
        <f t="shared" si="9"/>
        <v>2.6724120992373868E-2</v>
      </c>
      <c r="R29" s="59">
        <f t="shared" si="10"/>
        <v>1.0000595191376345</v>
      </c>
      <c r="S29" s="59">
        <f t="shared" si="11"/>
        <v>12.031553074537078</v>
      </c>
      <c r="T29" s="59">
        <f t="shared" si="12"/>
        <v>-2.5980844308305655</v>
      </c>
      <c r="U29" s="99">
        <f t="shared" si="13"/>
        <v>-0.51483473809298341</v>
      </c>
    </row>
    <row r="30" spans="1:21" x14ac:dyDescent="0.4">
      <c r="A30" s="96">
        <v>480.99</v>
      </c>
      <c r="B30" s="64">
        <v>14.44</v>
      </c>
      <c r="C30" s="64">
        <v>192.48</v>
      </c>
      <c r="D30" s="63">
        <f t="shared" si="0"/>
        <v>433.8106341667347</v>
      </c>
      <c r="E30" s="63">
        <f t="shared" si="1"/>
        <v>-328.27063416673468</v>
      </c>
      <c r="F30" s="63">
        <f t="shared" si="14"/>
        <v>-19.874356318573955</v>
      </c>
      <c r="G30" s="63">
        <f t="shared" si="14"/>
        <v>-4.6725994191175815</v>
      </c>
      <c r="H30" s="63">
        <f t="shared" si="15"/>
        <v>18134.57564368143</v>
      </c>
      <c r="I30" s="63">
        <f t="shared" si="15"/>
        <v>30985.107400580884</v>
      </c>
      <c r="J30" s="59">
        <f t="shared" si="4"/>
        <v>20.416249028878408</v>
      </c>
      <c r="K30" s="59">
        <f t="shared" si="5"/>
        <v>193.23035847397713</v>
      </c>
      <c r="L30" s="59">
        <f t="shared" si="6"/>
        <v>18.228129230047433</v>
      </c>
      <c r="M30" s="60"/>
      <c r="N30" s="65">
        <f t="shared" si="7"/>
        <v>12.319999999999993</v>
      </c>
      <c r="O30" s="65">
        <f t="shared" si="16"/>
        <v>2.1991148575128548E-2</v>
      </c>
      <c r="P30" s="65">
        <f t="shared" si="16"/>
        <v>1.9896753472735118E-2</v>
      </c>
      <c r="Q30" s="59">
        <f t="shared" si="9"/>
        <v>2.2497128689302315E-2</v>
      </c>
      <c r="R30" s="59">
        <f t="shared" si="10"/>
        <v>1.0000421788680336</v>
      </c>
      <c r="S30" s="59">
        <f t="shared" si="11"/>
        <v>11.963642608353521</v>
      </c>
      <c r="T30" s="59">
        <f t="shared" si="12"/>
        <v>-2.8770481737171663</v>
      </c>
      <c r="U30" s="99">
        <f t="shared" si="13"/>
        <v>-0.60815110613931844</v>
      </c>
    </row>
    <row r="31" spans="1:21" x14ac:dyDescent="0.4">
      <c r="A31" s="96">
        <v>493.3</v>
      </c>
      <c r="B31" s="64">
        <v>15.9</v>
      </c>
      <c r="C31" s="64">
        <v>190.9</v>
      </c>
      <c r="D31" s="63">
        <f t="shared" si="0"/>
        <v>445.69140552669836</v>
      </c>
      <c r="E31" s="63">
        <f t="shared" si="1"/>
        <v>-340.15140552669834</v>
      </c>
      <c r="F31" s="63">
        <f t="shared" si="14"/>
        <v>-23.028919832398</v>
      </c>
      <c r="G31" s="63">
        <f t="shared" si="14"/>
        <v>-5.3231725660264724</v>
      </c>
      <c r="H31" s="63">
        <f t="shared" si="15"/>
        <v>18131.421080167605</v>
      </c>
      <c r="I31" s="63">
        <f t="shared" si="15"/>
        <v>30984.456827433976</v>
      </c>
      <c r="J31" s="59">
        <f t="shared" si="4"/>
        <v>23.636144245936368</v>
      </c>
      <c r="K31" s="59">
        <f t="shared" si="5"/>
        <v>193.01541760336715</v>
      </c>
      <c r="L31" s="59">
        <f t="shared" si="6"/>
        <v>21.062845438306038</v>
      </c>
      <c r="M31" s="60"/>
      <c r="N31" s="65">
        <f t="shared" si="7"/>
        <v>12.310000000000002</v>
      </c>
      <c r="O31" s="65">
        <f t="shared" si="16"/>
        <v>2.5481807079117225E-2</v>
      </c>
      <c r="P31" s="65">
        <f t="shared" si="16"/>
        <v>-2.7576202181510127E-2</v>
      </c>
      <c r="Q31" s="59">
        <f t="shared" si="9"/>
        <v>2.6481613086566602E-2</v>
      </c>
      <c r="R31" s="59">
        <f t="shared" si="10"/>
        <v>1.0000584437511613</v>
      </c>
      <c r="S31" s="59">
        <f t="shared" si="11"/>
        <v>11.880771359963644</v>
      </c>
      <c r="T31" s="59">
        <f t="shared" si="12"/>
        <v>-3.1545635138240433</v>
      </c>
      <c r="U31" s="99">
        <f t="shared" si="13"/>
        <v>-0.65057314690889112</v>
      </c>
    </row>
    <row r="32" spans="1:21" x14ac:dyDescent="0.4">
      <c r="A32" s="96">
        <v>505.62</v>
      </c>
      <c r="B32" s="64">
        <v>16.89</v>
      </c>
      <c r="C32" s="64">
        <v>192.04</v>
      </c>
      <c r="D32" s="63">
        <f t="shared" si="0"/>
        <v>457.5103412098224</v>
      </c>
      <c r="E32" s="63">
        <f t="shared" si="1"/>
        <v>-351.97034120982238</v>
      </c>
      <c r="F32" s="63">
        <f t="shared" si="14"/>
        <v>-26.436483496371004</v>
      </c>
      <c r="G32" s="63">
        <f t="shared" si="14"/>
        <v>-6.0156278980214974</v>
      </c>
      <c r="H32" s="63">
        <f t="shared" si="15"/>
        <v>18128.013516503634</v>
      </c>
      <c r="I32" s="63">
        <f t="shared" si="15"/>
        <v>30983.764372101981</v>
      </c>
      <c r="J32" s="59">
        <f t="shared" si="4"/>
        <v>27.112274686225629</v>
      </c>
      <c r="K32" s="59">
        <f t="shared" si="5"/>
        <v>192.81938395930396</v>
      </c>
      <c r="L32" s="59">
        <f t="shared" si="6"/>
        <v>24.118292355334475</v>
      </c>
      <c r="M32" s="60"/>
      <c r="N32" s="65">
        <f t="shared" si="7"/>
        <v>12.319999999999993</v>
      </c>
      <c r="O32" s="65">
        <f t="shared" si="16"/>
        <v>1.7278759594743866E-2</v>
      </c>
      <c r="P32" s="65">
        <f t="shared" si="16"/>
        <v>1.9896753472735118E-2</v>
      </c>
      <c r="Q32" s="59">
        <f t="shared" si="9"/>
        <v>1.8167723995662577E-2</v>
      </c>
      <c r="R32" s="59">
        <f t="shared" si="10"/>
        <v>1.0000275064241595</v>
      </c>
      <c r="S32" s="59">
        <f t="shared" si="11"/>
        <v>11.818935683124037</v>
      </c>
      <c r="T32" s="59">
        <f t="shared" si="12"/>
        <v>-3.4075636639730029</v>
      </c>
      <c r="U32" s="99">
        <f t="shared" si="13"/>
        <v>-0.69245533199502518</v>
      </c>
    </row>
    <row r="33" spans="1:21" x14ac:dyDescent="0.4">
      <c r="A33" s="96">
        <v>517.98</v>
      </c>
      <c r="B33" s="64">
        <v>18.34</v>
      </c>
      <c r="C33" s="64">
        <v>189.62</v>
      </c>
      <c r="D33" s="63">
        <f t="shared" si="0"/>
        <v>469.29064478037799</v>
      </c>
      <c r="E33" s="63">
        <f t="shared" si="1"/>
        <v>-363.75064478037797</v>
      </c>
      <c r="F33" s="63">
        <f t="shared" si="14"/>
        <v>-30.109963953281238</v>
      </c>
      <c r="G33" s="63">
        <f t="shared" si="14"/>
        <v>-6.7151703769301516</v>
      </c>
      <c r="H33" s="63">
        <f t="shared" si="15"/>
        <v>18124.340036046724</v>
      </c>
      <c r="I33" s="63">
        <f t="shared" si="15"/>
        <v>30983.064829623072</v>
      </c>
      <c r="J33" s="59">
        <f t="shared" si="4"/>
        <v>30.849691124208938</v>
      </c>
      <c r="K33" s="59">
        <f t="shared" si="5"/>
        <v>192.57244239392827</v>
      </c>
      <c r="L33" s="59">
        <f t="shared" si="6"/>
        <v>27.381998884148622</v>
      </c>
      <c r="M33" s="60"/>
      <c r="N33" s="65">
        <f t="shared" si="7"/>
        <v>12.360000000000014</v>
      </c>
      <c r="O33" s="65">
        <f t="shared" si="16"/>
        <v>2.5307274153917765E-2</v>
      </c>
      <c r="P33" s="65">
        <f t="shared" si="16"/>
        <v>-4.2236967898262555E-2</v>
      </c>
      <c r="Q33" s="59">
        <f t="shared" si="9"/>
        <v>2.8346788632054754E-2</v>
      </c>
      <c r="R33" s="59">
        <f t="shared" si="10"/>
        <v>1.000066967083227</v>
      </c>
      <c r="S33" s="59">
        <f t="shared" si="11"/>
        <v>11.780303570555592</v>
      </c>
      <c r="T33" s="59">
        <f t="shared" si="12"/>
        <v>-3.673480456910232</v>
      </c>
      <c r="U33" s="99">
        <f t="shared" si="13"/>
        <v>-0.69954247890865395</v>
      </c>
    </row>
    <row r="34" spans="1:21" x14ac:dyDescent="0.4">
      <c r="A34" s="96">
        <v>530.32000000000005</v>
      </c>
      <c r="B34" s="64">
        <v>20.09</v>
      </c>
      <c r="C34" s="64">
        <v>187.36</v>
      </c>
      <c r="D34" s="63">
        <f t="shared" si="0"/>
        <v>480.94289673103276</v>
      </c>
      <c r="E34" s="63">
        <f t="shared" si="1"/>
        <v>-375.40289673103274</v>
      </c>
      <c r="F34" s="63">
        <f t="shared" si="14"/>
        <v>-34.126361522125109</v>
      </c>
      <c r="G34" s="63">
        <f t="shared" si="14"/>
        <v>-7.3111599052674539</v>
      </c>
      <c r="H34" s="63">
        <f t="shared" si="15"/>
        <v>18120.323638477879</v>
      </c>
      <c r="I34" s="63">
        <f t="shared" si="15"/>
        <v>30982.468840094734</v>
      </c>
      <c r="J34" s="59">
        <f t="shared" si="4"/>
        <v>34.900739389003945</v>
      </c>
      <c r="K34" s="59">
        <f t="shared" si="5"/>
        <v>192.09213757216955</v>
      </c>
      <c r="L34" s="59">
        <f t="shared" si="6"/>
        <v>30.841832607436178</v>
      </c>
      <c r="M34" s="60"/>
      <c r="N34" s="65">
        <f t="shared" si="7"/>
        <v>12.340000000000032</v>
      </c>
      <c r="O34" s="65">
        <f t="shared" si="16"/>
        <v>3.0543261909900768E-2</v>
      </c>
      <c r="P34" s="65">
        <f t="shared" si="16"/>
        <v>-3.944444109507169E-2</v>
      </c>
      <c r="Q34" s="59">
        <f t="shared" si="9"/>
        <v>3.3182217831528638E-2</v>
      </c>
      <c r="R34" s="59">
        <f t="shared" si="10"/>
        <v>1.0000917650689123</v>
      </c>
      <c r="S34" s="59">
        <f t="shared" si="11"/>
        <v>11.652251950654801</v>
      </c>
      <c r="T34" s="59">
        <f t="shared" si="12"/>
        <v>-4.0163975688438702</v>
      </c>
      <c r="U34" s="99">
        <f t="shared" si="13"/>
        <v>-0.59598952833730268</v>
      </c>
    </row>
    <row r="35" spans="1:21" x14ac:dyDescent="0.4">
      <c r="A35" s="96">
        <v>542.70000000000005</v>
      </c>
      <c r="B35" s="64">
        <v>21.35</v>
      </c>
      <c r="C35" s="64">
        <v>186.51</v>
      </c>
      <c r="D35" s="63">
        <f t="shared" si="0"/>
        <v>492.52195884310697</v>
      </c>
      <c r="E35" s="63">
        <f t="shared" si="1"/>
        <v>-386.98195884310695</v>
      </c>
      <c r="F35" s="63">
        <f t="shared" si="14"/>
        <v>-38.474293526130054</v>
      </c>
      <c r="G35" s="63">
        <f t="shared" si="14"/>
        <v>-7.8390611927782787</v>
      </c>
      <c r="H35" s="63">
        <f t="shared" si="15"/>
        <v>18115.975706473873</v>
      </c>
      <c r="I35" s="63">
        <f t="shared" si="15"/>
        <v>30981.940938807224</v>
      </c>
      <c r="J35" s="59">
        <f t="shared" si="4"/>
        <v>39.264769739792634</v>
      </c>
      <c r="K35" s="59">
        <f t="shared" si="5"/>
        <v>191.51626923020814</v>
      </c>
      <c r="L35" s="59">
        <f t="shared" si="6"/>
        <v>34.511870164912857</v>
      </c>
      <c r="M35" s="60"/>
      <c r="N35" s="65">
        <f t="shared" si="7"/>
        <v>12.379999999999995</v>
      </c>
      <c r="O35" s="65">
        <f t="shared" si="16"/>
        <v>2.1991148575128579E-2</v>
      </c>
      <c r="P35" s="65">
        <f t="shared" si="16"/>
        <v>-1.4835298641952198E-2</v>
      </c>
      <c r="Q35" s="59">
        <f t="shared" si="9"/>
        <v>2.260829820956034E-2</v>
      </c>
      <c r="R35" s="59">
        <f t="shared" si="10"/>
        <v>1.0000425967729332</v>
      </c>
      <c r="S35" s="59">
        <f t="shared" si="11"/>
        <v>11.579062112074217</v>
      </c>
      <c r="T35" s="59">
        <f t="shared" si="12"/>
        <v>-4.3479320040049467</v>
      </c>
      <c r="U35" s="99">
        <f t="shared" si="13"/>
        <v>-0.52790128751082499</v>
      </c>
    </row>
    <row r="36" spans="1:21" x14ac:dyDescent="0.4">
      <c r="A36" s="96">
        <v>555.05999999999995</v>
      </c>
      <c r="B36" s="64">
        <v>22.44</v>
      </c>
      <c r="C36" s="64">
        <v>184.43</v>
      </c>
      <c r="D36" s="63">
        <f t="shared" si="0"/>
        <v>503.9904193019114</v>
      </c>
      <c r="E36" s="63">
        <f t="shared" si="1"/>
        <v>-398.45041930191138</v>
      </c>
      <c r="F36" s="63">
        <f t="shared" si="14"/>
        <v>-43.061866661910152</v>
      </c>
      <c r="G36" s="63">
        <f t="shared" si="14"/>
        <v>-8.2763809264110737</v>
      </c>
      <c r="H36" s="63">
        <f t="shared" si="15"/>
        <v>18111.388133338092</v>
      </c>
      <c r="I36" s="63">
        <f t="shared" si="15"/>
        <v>30981.503619073592</v>
      </c>
      <c r="J36" s="59">
        <f t="shared" si="4"/>
        <v>43.850003895634835</v>
      </c>
      <c r="K36" s="59">
        <f t="shared" si="5"/>
        <v>190.87943572670162</v>
      </c>
      <c r="L36" s="59">
        <f t="shared" si="6"/>
        <v>38.307258779229691</v>
      </c>
      <c r="M36" s="60"/>
      <c r="N36" s="65">
        <f t="shared" si="7"/>
        <v>12.3599999999999</v>
      </c>
      <c r="O36" s="65">
        <f t="shared" si="16"/>
        <v>1.9024088846738188E-2</v>
      </c>
      <c r="P36" s="65">
        <f t="shared" si="16"/>
        <v>-3.6302848441481773E-2</v>
      </c>
      <c r="Q36" s="59">
        <f t="shared" si="9"/>
        <v>2.3346445229466939E-2</v>
      </c>
      <c r="R36" s="59">
        <f t="shared" si="10"/>
        <v>1.0000454238512626</v>
      </c>
      <c r="S36" s="59">
        <f t="shared" si="11"/>
        <v>11.468460458804403</v>
      </c>
      <c r="T36" s="59">
        <f t="shared" si="12"/>
        <v>-4.5875731357800991</v>
      </c>
      <c r="U36" s="99">
        <f t="shared" si="13"/>
        <v>-0.43731973363279558</v>
      </c>
    </row>
    <row r="37" spans="1:21" x14ac:dyDescent="0.4">
      <c r="A37" s="96">
        <v>567.41999999999996</v>
      </c>
      <c r="B37" s="64">
        <v>23.53</v>
      </c>
      <c r="C37" s="64">
        <v>182.01</v>
      </c>
      <c r="D37" s="63">
        <f t="shared" si="0"/>
        <v>515.36920943918778</v>
      </c>
      <c r="E37" s="63">
        <f t="shared" si="1"/>
        <v>-409.82920943918776</v>
      </c>
      <c r="F37" s="63">
        <f t="shared" si="14"/>
        <v>-47.879795056126589</v>
      </c>
      <c r="G37" s="63">
        <f t="shared" si="14"/>
        <v>-8.5451427222758749</v>
      </c>
      <c r="H37" s="63">
        <f t="shared" si="15"/>
        <v>18106.570204943877</v>
      </c>
      <c r="I37" s="63">
        <f t="shared" si="15"/>
        <v>30981.234857277726</v>
      </c>
      <c r="J37" s="59">
        <f t="shared" si="4"/>
        <v>48.636346889551113</v>
      </c>
      <c r="K37" s="59">
        <f t="shared" si="5"/>
        <v>190.11908111468699</v>
      </c>
      <c r="L37" s="59">
        <f t="shared" si="6"/>
        <v>42.170762805303319</v>
      </c>
      <c r="M37" s="60"/>
      <c r="N37" s="65">
        <f t="shared" si="7"/>
        <v>12.360000000000014</v>
      </c>
      <c r="O37" s="65">
        <f t="shared" si="16"/>
        <v>1.9024088846738188E-2</v>
      </c>
      <c r="P37" s="65">
        <f t="shared" si="16"/>
        <v>-4.2236967898263054E-2</v>
      </c>
      <c r="Q37" s="59">
        <f t="shared" si="9"/>
        <v>2.5174583722272104E-2</v>
      </c>
      <c r="R37" s="59">
        <f t="shared" si="10"/>
        <v>1.0000528166527747</v>
      </c>
      <c r="S37" s="59">
        <f t="shared" si="11"/>
        <v>11.378790137276411</v>
      </c>
      <c r="T37" s="59">
        <f t="shared" si="12"/>
        <v>-4.8179283942164401</v>
      </c>
      <c r="U37" s="99">
        <f t="shared" si="13"/>
        <v>-0.26876179586480092</v>
      </c>
    </row>
    <row r="38" spans="1:21" x14ac:dyDescent="0.4">
      <c r="A38" s="96">
        <v>579.79999999999995</v>
      </c>
      <c r="B38" s="64">
        <v>24.94</v>
      </c>
      <c r="C38" s="64">
        <v>181.66</v>
      </c>
      <c r="D38" s="63">
        <f t="shared" si="0"/>
        <v>526.65787537325582</v>
      </c>
      <c r="E38" s="63">
        <f t="shared" si="1"/>
        <v>-421.1178753732558</v>
      </c>
      <c r="F38" s="63">
        <f t="shared" ref="F38:G53" si="17">T38+F37</f>
        <v>-52.958797587492221</v>
      </c>
      <c r="G38" s="63">
        <f t="shared" si="17"/>
        <v>-8.7074380262587816</v>
      </c>
      <c r="H38" s="63">
        <f t="shared" ref="H38:I53" si="18">H37+T38</f>
        <v>18101.491202412511</v>
      </c>
      <c r="I38" s="63">
        <f t="shared" si="18"/>
        <v>30981.072561973742</v>
      </c>
      <c r="J38" s="59">
        <f t="shared" si="4"/>
        <v>53.669858569723374</v>
      </c>
      <c r="K38" s="59">
        <f t="shared" si="5"/>
        <v>189.33698127529814</v>
      </c>
      <c r="L38" s="59">
        <f t="shared" si="6"/>
        <v>46.165825881553715</v>
      </c>
      <c r="M38" s="60"/>
      <c r="N38" s="65">
        <f t="shared" si="7"/>
        <v>12.379999999999995</v>
      </c>
      <c r="O38" s="65">
        <f t="shared" si="16"/>
        <v>2.4609142453120049E-2</v>
      </c>
      <c r="P38" s="65">
        <f t="shared" si="16"/>
        <v>-6.1086523819800544E-3</v>
      </c>
      <c r="Q38" s="59">
        <f t="shared" si="9"/>
        <v>2.4736457287013902E-2</v>
      </c>
      <c r="R38" s="59">
        <f t="shared" si="10"/>
        <v>1.0000509941468876</v>
      </c>
      <c r="S38" s="59">
        <f t="shared" si="11"/>
        <v>11.288665934068064</v>
      </c>
      <c r="T38" s="59">
        <f t="shared" si="12"/>
        <v>-5.0790025313656315</v>
      </c>
      <c r="U38" s="99">
        <f t="shared" si="13"/>
        <v>-0.16229530398290731</v>
      </c>
    </row>
    <row r="39" spans="1:21" x14ac:dyDescent="0.4">
      <c r="A39" s="96">
        <v>592.17999999999995</v>
      </c>
      <c r="B39" s="64">
        <v>26.67</v>
      </c>
      <c r="C39" s="64">
        <v>179.88</v>
      </c>
      <c r="D39" s="63">
        <f t="shared" si="0"/>
        <v>537.80309782797599</v>
      </c>
      <c r="E39" s="63">
        <f t="shared" si="1"/>
        <v>-432.26309782797597</v>
      </c>
      <c r="F39" s="63">
        <f t="shared" si="17"/>
        <v>-58.346706985771078</v>
      </c>
      <c r="G39" s="63">
        <f t="shared" si="17"/>
        <v>-8.777236697485117</v>
      </c>
      <c r="H39" s="63">
        <f t="shared" si="18"/>
        <v>18096.103293014232</v>
      </c>
      <c r="I39" s="63">
        <f t="shared" si="18"/>
        <v>30981.002763302517</v>
      </c>
      <c r="J39" s="59">
        <f t="shared" si="4"/>
        <v>59.00320415136035</v>
      </c>
      <c r="K39" s="59">
        <f t="shared" si="5"/>
        <v>188.55499507485115</v>
      </c>
      <c r="L39" s="59">
        <f t="shared" si="6"/>
        <v>50.338069657170628</v>
      </c>
      <c r="M39" s="60"/>
      <c r="N39" s="65">
        <f t="shared" si="7"/>
        <v>12.379999999999995</v>
      </c>
      <c r="O39" s="65">
        <f t="shared" si="16"/>
        <v>3.019419605950191E-2</v>
      </c>
      <c r="P39" s="65">
        <f t="shared" si="16"/>
        <v>-3.1066860685499086E-2</v>
      </c>
      <c r="Q39" s="59">
        <f t="shared" si="9"/>
        <v>3.3081353504899491E-2</v>
      </c>
      <c r="R39" s="59">
        <f t="shared" si="10"/>
        <v>1.0000912079774045</v>
      </c>
      <c r="S39" s="59">
        <f t="shared" si="11"/>
        <v>11.145222454720184</v>
      </c>
      <c r="T39" s="59">
        <f t="shared" si="12"/>
        <v>-5.3879093982788557</v>
      </c>
      <c r="U39" s="99">
        <f t="shared" si="13"/>
        <v>-6.9798671226334957E-2</v>
      </c>
    </row>
    <row r="40" spans="1:21" x14ac:dyDescent="0.4">
      <c r="A40" s="96">
        <v>604.54999999999995</v>
      </c>
      <c r="B40" s="64">
        <v>28.33</v>
      </c>
      <c r="C40" s="64">
        <v>180.93</v>
      </c>
      <c r="D40" s="63">
        <f t="shared" si="0"/>
        <v>548.77510350047646</v>
      </c>
      <c r="E40" s="63">
        <f t="shared" si="1"/>
        <v>-443.23510350047644</v>
      </c>
      <c r="F40" s="63">
        <f t="shared" si="17"/>
        <v>-64.05797886300617</v>
      </c>
      <c r="G40" s="63">
        <f t="shared" si="17"/>
        <v>-8.81906448130926</v>
      </c>
      <c r="H40" s="63">
        <f t="shared" si="18"/>
        <v>18090.392021136995</v>
      </c>
      <c r="I40" s="63">
        <f t="shared" si="18"/>
        <v>30980.960935518691</v>
      </c>
      <c r="J40" s="59">
        <f t="shared" si="4"/>
        <v>64.662203444816484</v>
      </c>
      <c r="K40" s="59">
        <f t="shared" si="5"/>
        <v>187.83881361969983</v>
      </c>
      <c r="L40" s="59">
        <f t="shared" si="6"/>
        <v>54.740044123051071</v>
      </c>
      <c r="M40" s="60"/>
      <c r="N40" s="65">
        <f t="shared" si="7"/>
        <v>12.370000000000005</v>
      </c>
      <c r="O40" s="65">
        <f t="shared" si="16"/>
        <v>2.8972465583105809E-2</v>
      </c>
      <c r="P40" s="65">
        <f t="shared" si="16"/>
        <v>1.8325957145940659E-2</v>
      </c>
      <c r="Q40" s="59">
        <f t="shared" si="9"/>
        <v>3.0181897200242114E-2</v>
      </c>
      <c r="R40" s="59">
        <f t="shared" si="10"/>
        <v>1.0000759191590569</v>
      </c>
      <c r="S40" s="59">
        <f t="shared" si="11"/>
        <v>10.972005672500512</v>
      </c>
      <c r="T40" s="59">
        <f t="shared" si="12"/>
        <v>-5.7112718772350926</v>
      </c>
      <c r="U40" s="99">
        <f t="shared" si="13"/>
        <v>-4.1827783824142359E-2</v>
      </c>
    </row>
    <row r="41" spans="1:21" x14ac:dyDescent="0.4">
      <c r="A41" s="96">
        <v>616.91</v>
      </c>
      <c r="B41" s="64">
        <v>29.84</v>
      </c>
      <c r="C41" s="64">
        <v>180</v>
      </c>
      <c r="D41" s="63">
        <f t="shared" si="0"/>
        <v>559.57624492744151</v>
      </c>
      <c r="E41" s="63">
        <f t="shared" si="1"/>
        <v>-454.03624492744149</v>
      </c>
      <c r="F41" s="63">
        <f t="shared" si="17"/>
        <v>-70.06572749955167</v>
      </c>
      <c r="G41" s="63">
        <f t="shared" si="17"/>
        <v>-8.8666679194440192</v>
      </c>
      <c r="H41" s="63">
        <f t="shared" si="18"/>
        <v>18084.384272500451</v>
      </c>
      <c r="I41" s="63">
        <f t="shared" si="18"/>
        <v>30980.913332080556</v>
      </c>
      <c r="J41" s="59">
        <f t="shared" si="4"/>
        <v>70.624528104866869</v>
      </c>
      <c r="K41" s="59">
        <f t="shared" si="5"/>
        <v>187.21232113315719</v>
      </c>
      <c r="L41" s="59">
        <f t="shared" si="6"/>
        <v>59.372845481943877</v>
      </c>
      <c r="M41" s="60"/>
      <c r="N41" s="65">
        <f t="shared" si="7"/>
        <v>12.360000000000014</v>
      </c>
      <c r="O41" s="65">
        <f t="shared" si="16"/>
        <v>2.6354471705114402E-2</v>
      </c>
      <c r="P41" s="65">
        <f t="shared" si="16"/>
        <v>-1.6231562043547382E-2</v>
      </c>
      <c r="Q41" s="59">
        <f t="shared" si="9"/>
        <v>2.7509542835299827E-2</v>
      </c>
      <c r="R41" s="59">
        <f t="shared" si="10"/>
        <v>1.0000630693518522</v>
      </c>
      <c r="S41" s="59">
        <f t="shared" si="11"/>
        <v>10.801141426965005</v>
      </c>
      <c r="T41" s="59">
        <f t="shared" si="12"/>
        <v>-6.0077486365455046</v>
      </c>
      <c r="U41" s="99">
        <f t="shared" si="13"/>
        <v>-4.760343813475966E-2</v>
      </c>
    </row>
    <row r="42" spans="1:21" x14ac:dyDescent="0.4">
      <c r="A42" s="96">
        <v>629.28</v>
      </c>
      <c r="B42" s="64">
        <v>30.91</v>
      </c>
      <c r="C42" s="64">
        <v>178.87</v>
      </c>
      <c r="D42" s="63">
        <f t="shared" si="0"/>
        <v>570.24820262634216</v>
      </c>
      <c r="E42" s="63">
        <f t="shared" si="1"/>
        <v>-464.70820262634214</v>
      </c>
      <c r="F42" s="63">
        <f t="shared" si="17"/>
        <v>-76.320052230387716</v>
      </c>
      <c r="G42" s="63">
        <f t="shared" si="17"/>
        <v>-8.8040086190025626</v>
      </c>
      <c r="H42" s="63">
        <f t="shared" si="18"/>
        <v>18078.129947769616</v>
      </c>
      <c r="I42" s="63">
        <f t="shared" si="18"/>
        <v>30980.975991380998</v>
      </c>
      <c r="J42" s="59">
        <f t="shared" si="4"/>
        <v>76.826173536188691</v>
      </c>
      <c r="K42" s="59">
        <f t="shared" si="5"/>
        <v>186.58035085772295</v>
      </c>
      <c r="L42" s="59">
        <f t="shared" si="6"/>
        <v>64.123659565507026</v>
      </c>
      <c r="M42" s="60"/>
      <c r="N42" s="65">
        <f t="shared" si="7"/>
        <v>12.370000000000005</v>
      </c>
      <c r="O42" s="65">
        <f t="shared" si="16"/>
        <v>1.867502299633933E-2</v>
      </c>
      <c r="P42" s="65">
        <f t="shared" si="16"/>
        <v>-1.9722220547535845E-2</v>
      </c>
      <c r="Q42" s="59">
        <f t="shared" si="9"/>
        <v>2.1170272136083579E-2</v>
      </c>
      <c r="R42" s="59">
        <f t="shared" si="10"/>
        <v>1.0000373500424831</v>
      </c>
      <c r="S42" s="59">
        <f t="shared" si="11"/>
        <v>10.671957698900682</v>
      </c>
      <c r="T42" s="59">
        <f t="shared" si="12"/>
        <v>-6.2543247308360526</v>
      </c>
      <c r="U42" s="99">
        <f t="shared" si="13"/>
        <v>6.2659300441456831E-2</v>
      </c>
    </row>
    <row r="43" spans="1:21" x14ac:dyDescent="0.4">
      <c r="A43" s="96">
        <v>641.65</v>
      </c>
      <c r="B43" s="64">
        <v>31.48</v>
      </c>
      <c r="C43" s="64">
        <v>180.04</v>
      </c>
      <c r="D43" s="63">
        <f t="shared" si="0"/>
        <v>580.8296726874571</v>
      </c>
      <c r="E43" s="63">
        <f t="shared" si="1"/>
        <v>-475.28967268745708</v>
      </c>
      <c r="F43" s="63">
        <f t="shared" si="17"/>
        <v>-82.726537575661837</v>
      </c>
      <c r="G43" s="63">
        <f t="shared" si="17"/>
        <v>-8.7436054319593826</v>
      </c>
      <c r="H43" s="63">
        <f t="shared" si="18"/>
        <v>18071.723462424343</v>
      </c>
      <c r="I43" s="63">
        <f t="shared" si="18"/>
        <v>30981.03639456804</v>
      </c>
      <c r="J43" s="59">
        <f t="shared" si="4"/>
        <v>83.187322683250116</v>
      </c>
      <c r="K43" s="59">
        <f t="shared" si="5"/>
        <v>186.03335591247085</v>
      </c>
      <c r="L43" s="59">
        <f t="shared" si="6"/>
        <v>68.992485643960492</v>
      </c>
      <c r="M43" s="60"/>
      <c r="N43" s="65">
        <f t="shared" si="7"/>
        <v>12.370000000000005</v>
      </c>
      <c r="O43" s="65">
        <f t="shared" si="16"/>
        <v>9.9483767363676839E-3</v>
      </c>
      <c r="P43" s="65">
        <f t="shared" si="16"/>
        <v>2.0420352248333436E-2</v>
      </c>
      <c r="Q43" s="59">
        <f t="shared" si="9"/>
        <v>1.4519880865966339E-2</v>
      </c>
      <c r="R43" s="59">
        <f t="shared" si="10"/>
        <v>1.0000175692821047</v>
      </c>
      <c r="S43" s="59">
        <f t="shared" si="11"/>
        <v>10.58147006111491</v>
      </c>
      <c r="T43" s="59">
        <f t="shared" si="12"/>
        <v>-6.4064853452741275</v>
      </c>
      <c r="U43" s="99">
        <f t="shared" si="13"/>
        <v>6.0403187043179277E-2</v>
      </c>
    </row>
    <row r="44" spans="1:21" x14ac:dyDescent="0.4">
      <c r="A44" s="96">
        <v>654.02</v>
      </c>
      <c r="B44" s="64">
        <v>32.630000000000003</v>
      </c>
      <c r="C44" s="64">
        <v>179.76</v>
      </c>
      <c r="D44" s="63">
        <f t="shared" si="0"/>
        <v>591.31356025352295</v>
      </c>
      <c r="E44" s="63">
        <f t="shared" si="1"/>
        <v>-485.77356025352293</v>
      </c>
      <c r="F44" s="63">
        <f t="shared" si="17"/>
        <v>-89.291569303246192</v>
      </c>
      <c r="G44" s="63">
        <f t="shared" si="17"/>
        <v>-8.7318901868739616</v>
      </c>
      <c r="H44" s="63">
        <f t="shared" si="18"/>
        <v>18065.15843069676</v>
      </c>
      <c r="I44" s="63">
        <f t="shared" si="18"/>
        <v>30981.048109813124</v>
      </c>
      <c r="J44" s="59">
        <f t="shared" si="4"/>
        <v>89.717502500192481</v>
      </c>
      <c r="K44" s="59">
        <f t="shared" si="5"/>
        <v>185.5852389080365</v>
      </c>
      <c r="L44" s="59">
        <f t="shared" si="6"/>
        <v>74.014061303390932</v>
      </c>
      <c r="M44" s="60"/>
      <c r="N44" s="65">
        <f t="shared" si="7"/>
        <v>12.370000000000005</v>
      </c>
      <c r="O44" s="65">
        <f t="shared" si="16"/>
        <v>2.0071286397934828E-2</v>
      </c>
      <c r="P44" s="65">
        <f t="shared" si="16"/>
        <v>-4.8869219055841422E-3</v>
      </c>
      <c r="Q44" s="59">
        <f t="shared" si="9"/>
        <v>2.0238122460060737E-2</v>
      </c>
      <c r="R44" s="59">
        <f t="shared" si="10"/>
        <v>1.0000341331980926</v>
      </c>
      <c r="S44" s="59">
        <f t="shared" si="11"/>
        <v>10.483887566065896</v>
      </c>
      <c r="T44" s="59">
        <f t="shared" si="12"/>
        <v>-6.5650317275843566</v>
      </c>
      <c r="U44" s="99">
        <f t="shared" si="13"/>
        <v>1.1715245085420831E-2</v>
      </c>
    </row>
    <row r="45" spans="1:21" x14ac:dyDescent="0.4">
      <c r="A45" s="96">
        <v>666.38</v>
      </c>
      <c r="B45" s="64">
        <v>33.74</v>
      </c>
      <c r="C45" s="64">
        <v>179.96</v>
      </c>
      <c r="D45" s="63">
        <f t="shared" si="0"/>
        <v>601.65758002203552</v>
      </c>
      <c r="E45" s="63">
        <f t="shared" si="1"/>
        <v>-496.1175800220355</v>
      </c>
      <c r="F45" s="63">
        <f t="shared" si="17"/>
        <v>-96.056609068248946</v>
      </c>
      <c r="G45" s="63">
        <f t="shared" si="17"/>
        <v>-8.7155349281274042</v>
      </c>
      <c r="H45" s="63">
        <f t="shared" si="18"/>
        <v>18058.393390931757</v>
      </c>
      <c r="I45" s="63">
        <f t="shared" si="18"/>
        <v>30981.064465071871</v>
      </c>
      <c r="J45" s="59">
        <f t="shared" si="4"/>
        <v>96.451193329962564</v>
      </c>
      <c r="K45" s="59">
        <f t="shared" si="5"/>
        <v>185.18444029556599</v>
      </c>
      <c r="L45" s="59">
        <f t="shared" si="6"/>
        <v>79.185869465174704</v>
      </c>
      <c r="M45" s="60"/>
      <c r="N45" s="65">
        <f t="shared" si="7"/>
        <v>12.360000000000014</v>
      </c>
      <c r="O45" s="65">
        <f t="shared" si="16"/>
        <v>1.937315469713705E-2</v>
      </c>
      <c r="P45" s="65">
        <f t="shared" si="16"/>
        <v>3.4906585039889567E-3</v>
      </c>
      <c r="Q45" s="59">
        <f t="shared" si="9"/>
        <v>1.9467114967253396E-2</v>
      </c>
      <c r="R45" s="59">
        <f t="shared" si="10"/>
        <v>1.000031581910618</v>
      </c>
      <c r="S45" s="59">
        <f t="shared" si="11"/>
        <v>10.344019768512579</v>
      </c>
      <c r="T45" s="59">
        <f t="shared" si="12"/>
        <v>-6.7650397650027472</v>
      </c>
      <c r="U45" s="99">
        <f t="shared" si="13"/>
        <v>1.6355258746557043E-2</v>
      </c>
    </row>
    <row r="46" spans="1:21" x14ac:dyDescent="0.4">
      <c r="A46" s="96">
        <v>678.78</v>
      </c>
      <c r="B46" s="64">
        <v>35.15</v>
      </c>
      <c r="C46" s="64">
        <v>177.23</v>
      </c>
      <c r="D46" s="63">
        <f t="shared" si="0"/>
        <v>611.88384272527844</v>
      </c>
      <c r="E46" s="63">
        <f t="shared" si="1"/>
        <v>-506.34384272527842</v>
      </c>
      <c r="F46" s="63">
        <f t="shared" si="17"/>
        <v>-103.06630890681052</v>
      </c>
      <c r="G46" s="63">
        <f t="shared" si="17"/>
        <v>-8.5406109700388662</v>
      </c>
      <c r="H46" s="63">
        <f t="shared" si="18"/>
        <v>18051.383691093193</v>
      </c>
      <c r="I46" s="63">
        <f t="shared" si="18"/>
        <v>30981.239389029961</v>
      </c>
      <c r="J46" s="59">
        <f t="shared" si="4"/>
        <v>103.41956327221477</v>
      </c>
      <c r="K46" s="59">
        <f t="shared" si="5"/>
        <v>184.73700394562076</v>
      </c>
      <c r="L46" s="59">
        <f t="shared" si="6"/>
        <v>84.44317212154013</v>
      </c>
      <c r="M46" s="60"/>
      <c r="N46" s="65">
        <f t="shared" si="7"/>
        <v>12.399999999999977</v>
      </c>
      <c r="O46" s="65">
        <f t="shared" si="16"/>
        <v>2.4609142453119986E-2</v>
      </c>
      <c r="P46" s="65">
        <f t="shared" si="16"/>
        <v>-4.7647488579445514E-2</v>
      </c>
      <c r="Q46" s="59">
        <f t="shared" si="9"/>
        <v>3.6490484218425268E-2</v>
      </c>
      <c r="R46" s="59">
        <f t="shared" si="10"/>
        <v>1.0001109777305315</v>
      </c>
      <c r="S46" s="59">
        <f t="shared" si="11"/>
        <v>10.226262703242947</v>
      </c>
      <c r="T46" s="59">
        <f t="shared" si="12"/>
        <v>-7.0096998385615743</v>
      </c>
      <c r="U46" s="99">
        <f t="shared" si="13"/>
        <v>0.1749239580885372</v>
      </c>
    </row>
    <row r="47" spans="1:21" x14ac:dyDescent="0.4">
      <c r="A47" s="96">
        <v>691.18</v>
      </c>
      <c r="B47" s="64">
        <v>35.67</v>
      </c>
      <c r="C47" s="64">
        <v>177.77</v>
      </c>
      <c r="D47" s="63">
        <f t="shared" si="0"/>
        <v>621.99016398283106</v>
      </c>
      <c r="E47" s="63">
        <f t="shared" si="1"/>
        <v>-516.4501639828311</v>
      </c>
      <c r="F47" s="63">
        <f t="shared" si="17"/>
        <v>-110.24424398509581</v>
      </c>
      <c r="G47" s="63">
        <f t="shared" si="17"/>
        <v>-8.2274318779762865</v>
      </c>
      <c r="H47" s="63">
        <f t="shared" si="18"/>
        <v>18044.205756014908</v>
      </c>
      <c r="I47" s="63">
        <f t="shared" si="18"/>
        <v>30981.552568122024</v>
      </c>
      <c r="J47" s="59">
        <f t="shared" si="4"/>
        <v>110.55082074390978</v>
      </c>
      <c r="K47" s="59">
        <f t="shared" si="5"/>
        <v>184.26802224680921</v>
      </c>
      <c r="L47" s="59">
        <f t="shared" si="6"/>
        <v>89.740481761338685</v>
      </c>
      <c r="M47" s="60"/>
      <c r="N47" s="65">
        <f t="shared" si="7"/>
        <v>12.399999999999977</v>
      </c>
      <c r="O47" s="65">
        <f t="shared" si="16"/>
        <v>9.0757121103705683E-3</v>
      </c>
      <c r="P47" s="65">
        <f t="shared" si="16"/>
        <v>9.4247779607697368E-3</v>
      </c>
      <c r="Q47" s="59">
        <f t="shared" si="9"/>
        <v>1.0591922335653203E-2</v>
      </c>
      <c r="R47" s="59">
        <f t="shared" si="10"/>
        <v>1.0000093491731177</v>
      </c>
      <c r="S47" s="59">
        <f t="shared" si="11"/>
        <v>10.106321257552647</v>
      </c>
      <c r="T47" s="59">
        <f t="shared" si="12"/>
        <v>-7.17793507828529</v>
      </c>
      <c r="U47" s="99">
        <f t="shared" si="13"/>
        <v>0.31317909206257938</v>
      </c>
    </row>
    <row r="48" spans="1:21" x14ac:dyDescent="0.4">
      <c r="A48" s="96">
        <v>703.58</v>
      </c>
      <c r="B48" s="64">
        <v>36.04</v>
      </c>
      <c r="C48" s="64">
        <v>179.24</v>
      </c>
      <c r="D48" s="63">
        <f t="shared" si="0"/>
        <v>632.0405595417069</v>
      </c>
      <c r="E48" s="63">
        <f t="shared" si="1"/>
        <v>-526.50055954170693</v>
      </c>
      <c r="F48" s="63">
        <f t="shared" si="17"/>
        <v>-117.50443516174791</v>
      </c>
      <c r="G48" s="63">
        <f t="shared" si="17"/>
        <v>-8.0383675081586681</v>
      </c>
      <c r="H48" s="63">
        <f t="shared" si="18"/>
        <v>18036.945564838257</v>
      </c>
      <c r="I48" s="63">
        <f t="shared" si="18"/>
        <v>30981.741632491841</v>
      </c>
      <c r="J48" s="59">
        <f t="shared" si="4"/>
        <v>117.77906280352904</v>
      </c>
      <c r="K48" s="59">
        <f t="shared" si="5"/>
        <v>183.91345307564853</v>
      </c>
      <c r="L48" s="59">
        <f t="shared" si="6"/>
        <v>95.180582633842505</v>
      </c>
      <c r="M48" s="60"/>
      <c r="N48" s="65">
        <f t="shared" si="7"/>
        <v>12.400000000000091</v>
      </c>
      <c r="O48" s="65">
        <f t="shared" si="16"/>
        <v>6.4577182323789749E-3</v>
      </c>
      <c r="P48" s="65">
        <f t="shared" si="16"/>
        <v>2.5656340004316623E-2</v>
      </c>
      <c r="Q48" s="59">
        <f t="shared" si="9"/>
        <v>1.6356182490733673E-2</v>
      </c>
      <c r="R48" s="59">
        <f t="shared" si="10"/>
        <v>1.0000222943219008</v>
      </c>
      <c r="S48" s="59">
        <f t="shared" si="11"/>
        <v>10.050395558875778</v>
      </c>
      <c r="T48" s="59">
        <f t="shared" si="12"/>
        <v>-7.2601911766521043</v>
      </c>
      <c r="U48" s="99">
        <f t="shared" si="13"/>
        <v>0.18906436981761762</v>
      </c>
    </row>
    <row r="49" spans="1:21" x14ac:dyDescent="0.4">
      <c r="A49" s="96">
        <v>715.95</v>
      </c>
      <c r="B49" s="64">
        <v>37.03</v>
      </c>
      <c r="C49" s="64">
        <v>179.33</v>
      </c>
      <c r="D49" s="63">
        <f t="shared" si="0"/>
        <v>641.97964941453108</v>
      </c>
      <c r="E49" s="63">
        <f t="shared" si="1"/>
        <v>-536.43964941453112</v>
      </c>
      <c r="F49" s="63">
        <f t="shared" si="17"/>
        <v>-124.86780004879178</v>
      </c>
      <c r="G49" s="63">
        <f t="shared" si="17"/>
        <v>-7.9465419878285832</v>
      </c>
      <c r="H49" s="63">
        <f t="shared" si="18"/>
        <v>18029.582199951212</v>
      </c>
      <c r="I49" s="63">
        <f t="shared" si="18"/>
        <v>30981.83345801217</v>
      </c>
      <c r="J49" s="59">
        <f t="shared" si="4"/>
        <v>125.12040208770658</v>
      </c>
      <c r="K49" s="59">
        <f t="shared" si="5"/>
        <v>183.64137228886653</v>
      </c>
      <c r="L49" s="59">
        <f t="shared" si="6"/>
        <v>100.76222308149866</v>
      </c>
      <c r="M49" s="60"/>
      <c r="N49" s="65">
        <f t="shared" si="7"/>
        <v>12.370000000000005</v>
      </c>
      <c r="O49" s="65">
        <f t="shared" si="16"/>
        <v>1.7278759594743898E-2</v>
      </c>
      <c r="P49" s="65">
        <f t="shared" si="16"/>
        <v>1.5707963267949561E-3</v>
      </c>
      <c r="Q49" s="59">
        <f t="shared" si="9"/>
        <v>1.7304041014672089E-2</v>
      </c>
      <c r="R49" s="59">
        <f t="shared" si="10"/>
        <v>1.0000249532334611</v>
      </c>
      <c r="S49" s="59">
        <f t="shared" si="11"/>
        <v>9.9390898728241481</v>
      </c>
      <c r="T49" s="59">
        <f t="shared" si="12"/>
        <v>-7.3633648870438719</v>
      </c>
      <c r="U49" s="99">
        <f t="shared" si="13"/>
        <v>9.1825520330084662E-2</v>
      </c>
    </row>
    <row r="50" spans="1:21" x14ac:dyDescent="0.4">
      <c r="A50" s="96">
        <v>728.31</v>
      </c>
      <c r="B50" s="64">
        <v>38.18</v>
      </c>
      <c r="C50" s="64">
        <v>175.81</v>
      </c>
      <c r="D50" s="63">
        <f t="shared" si="0"/>
        <v>651.77267345329687</v>
      </c>
      <c r="E50" s="63">
        <f t="shared" si="1"/>
        <v>-546.23267345329691</v>
      </c>
      <c r="F50" s="63">
        <f t="shared" si="17"/>
        <v>-132.40033920153522</v>
      </c>
      <c r="G50" s="63">
        <f t="shared" si="17"/>
        <v>-7.6238627476863359</v>
      </c>
      <c r="H50" s="63">
        <f t="shared" si="18"/>
        <v>18022.049660798468</v>
      </c>
      <c r="I50" s="63">
        <f t="shared" si="18"/>
        <v>30982.156137252314</v>
      </c>
      <c r="J50" s="59">
        <f t="shared" si="4"/>
        <v>132.61965579761224</v>
      </c>
      <c r="K50" s="59">
        <f t="shared" si="5"/>
        <v>183.29556057646241</v>
      </c>
      <c r="L50" s="59">
        <f t="shared" si="6"/>
        <v>106.32506862456742</v>
      </c>
      <c r="M50" s="60"/>
      <c r="N50" s="65">
        <f t="shared" si="7"/>
        <v>12.3599999999999</v>
      </c>
      <c r="O50" s="65">
        <f t="shared" si="16"/>
        <v>2.0071286397934766E-2</v>
      </c>
      <c r="P50" s="65">
        <f t="shared" si="16"/>
        <v>-6.1435589670200581E-2</v>
      </c>
      <c r="Q50" s="59">
        <f t="shared" si="9"/>
        <v>4.2517162597435654E-2</v>
      </c>
      <c r="R50" s="59">
        <f t="shared" si="10"/>
        <v>1.0001506696630291</v>
      </c>
      <c r="S50" s="59">
        <f t="shared" si="11"/>
        <v>9.7930240387657772</v>
      </c>
      <c r="T50" s="59">
        <f t="shared" si="12"/>
        <v>-7.5325391527434462</v>
      </c>
      <c r="U50" s="99">
        <f t="shared" si="13"/>
        <v>0.32267924014224697</v>
      </c>
    </row>
    <row r="51" spans="1:21" x14ac:dyDescent="0.4">
      <c r="A51" s="96">
        <v>740.63</v>
      </c>
      <c r="B51" s="64">
        <v>39.03</v>
      </c>
      <c r="C51" s="64">
        <v>175.46</v>
      </c>
      <c r="D51" s="63">
        <f t="shared" si="0"/>
        <v>661.40025825615066</v>
      </c>
      <c r="E51" s="63">
        <f t="shared" si="1"/>
        <v>-555.8602582561507</v>
      </c>
      <c r="F51" s="63">
        <f t="shared" si="17"/>
        <v>-140.06496589266658</v>
      </c>
      <c r="G51" s="63">
        <f t="shared" si="17"/>
        <v>-7.0385926596207229</v>
      </c>
      <c r="H51" s="63">
        <f t="shared" si="18"/>
        <v>18014.385034107338</v>
      </c>
      <c r="I51" s="63">
        <f t="shared" si="18"/>
        <v>30982.741407340378</v>
      </c>
      <c r="J51" s="59">
        <f t="shared" si="4"/>
        <v>140.24170726692512</v>
      </c>
      <c r="K51" s="59">
        <f t="shared" si="5"/>
        <v>182.87682715798113</v>
      </c>
      <c r="L51" s="59">
        <f t="shared" si="6"/>
        <v>111.82030894896126</v>
      </c>
      <c r="M51" s="60"/>
      <c r="N51" s="65">
        <f t="shared" si="7"/>
        <v>12.32000000000005</v>
      </c>
      <c r="O51" s="65">
        <f t="shared" si="16"/>
        <v>1.4835298641951825E-2</v>
      </c>
      <c r="P51" s="65">
        <f t="shared" si="16"/>
        <v>-6.1086523819800544E-3</v>
      </c>
      <c r="Q51" s="59">
        <f t="shared" si="9"/>
        <v>1.5317046682999713E-2</v>
      </c>
      <c r="R51" s="59">
        <f t="shared" si="10"/>
        <v>1.0000195514519581</v>
      </c>
      <c r="S51" s="59">
        <f t="shared" si="11"/>
        <v>9.6275848028538</v>
      </c>
      <c r="T51" s="59">
        <f t="shared" si="12"/>
        <v>-7.6646266911313718</v>
      </c>
      <c r="U51" s="99">
        <f t="shared" si="13"/>
        <v>0.58527008806561287</v>
      </c>
    </row>
    <row r="52" spans="1:21" x14ac:dyDescent="0.4">
      <c r="A52" s="96">
        <v>752.99</v>
      </c>
      <c r="B52" s="64">
        <v>39.53</v>
      </c>
      <c r="C52" s="64">
        <v>174.58</v>
      </c>
      <c r="D52" s="63">
        <f t="shared" si="0"/>
        <v>670.96770038377406</v>
      </c>
      <c r="E52" s="63">
        <f t="shared" si="1"/>
        <v>-565.42770038377409</v>
      </c>
      <c r="F52" s="63">
        <f t="shared" si="17"/>
        <v>-147.86045345093061</v>
      </c>
      <c r="G52" s="63">
        <f t="shared" si="17"/>
        <v>-6.3589959561007667</v>
      </c>
      <c r="H52" s="63">
        <f t="shared" si="18"/>
        <v>18006.589546549072</v>
      </c>
      <c r="I52" s="63">
        <f t="shared" si="18"/>
        <v>30983.421004043899</v>
      </c>
      <c r="J52" s="59">
        <f t="shared" si="4"/>
        <v>147.99713012178486</v>
      </c>
      <c r="K52" s="59">
        <f t="shared" si="5"/>
        <v>182.46258714322244</v>
      </c>
      <c r="L52" s="59">
        <f t="shared" si="6"/>
        <v>117.35516253376611</v>
      </c>
      <c r="M52" s="60"/>
      <c r="N52" s="65">
        <f t="shared" si="7"/>
        <v>12.360000000000014</v>
      </c>
      <c r="O52" s="65">
        <f t="shared" si="16"/>
        <v>8.7266462599716477E-3</v>
      </c>
      <c r="P52" s="65">
        <f t="shared" si="16"/>
        <v>-1.535889741755002E-2</v>
      </c>
      <c r="Q52" s="59">
        <f t="shared" si="9"/>
        <v>1.3065367999529842E-2</v>
      </c>
      <c r="R52" s="59">
        <f t="shared" si="10"/>
        <v>1.0000142255629161</v>
      </c>
      <c r="S52" s="59">
        <f t="shared" si="11"/>
        <v>9.5674421276234103</v>
      </c>
      <c r="T52" s="59">
        <f t="shared" si="12"/>
        <v>-7.7954875582640222</v>
      </c>
      <c r="U52" s="99">
        <f t="shared" si="13"/>
        <v>0.67959670351995616</v>
      </c>
    </row>
    <row r="53" spans="1:21" x14ac:dyDescent="0.4">
      <c r="A53" s="96">
        <v>765.4</v>
      </c>
      <c r="B53" s="64">
        <v>40.520000000000003</v>
      </c>
      <c r="C53" s="64">
        <v>173.96</v>
      </c>
      <c r="D53" s="63">
        <f t="shared" si="0"/>
        <v>680.47075053070864</v>
      </c>
      <c r="E53" s="63">
        <f t="shared" si="1"/>
        <v>-574.93075053070868</v>
      </c>
      <c r="F53" s="63">
        <f t="shared" si="17"/>
        <v>-155.80148931076761</v>
      </c>
      <c r="G53" s="63">
        <f t="shared" si="17"/>
        <v>-5.5617291975794512</v>
      </c>
      <c r="H53" s="63">
        <f t="shared" si="18"/>
        <v>17998.648510689236</v>
      </c>
      <c r="I53" s="63">
        <f t="shared" si="18"/>
        <v>30984.218270802419</v>
      </c>
      <c r="J53" s="59">
        <f t="shared" si="4"/>
        <v>155.90072771837993</v>
      </c>
      <c r="K53" s="59">
        <f t="shared" si="5"/>
        <v>182.04444999501723</v>
      </c>
      <c r="L53" s="59">
        <f t="shared" si="6"/>
        <v>122.92587573281027</v>
      </c>
      <c r="M53" s="60"/>
      <c r="N53" s="65">
        <f t="shared" si="7"/>
        <v>12.409999999999968</v>
      </c>
      <c r="O53" s="65">
        <f t="shared" si="16"/>
        <v>1.7278759594743898E-2</v>
      </c>
      <c r="P53" s="65">
        <f t="shared" si="16"/>
        <v>-1.0821041362364923E-2</v>
      </c>
      <c r="Q53" s="59">
        <f t="shared" si="9"/>
        <v>1.8627400593169252E-2</v>
      </c>
      <c r="R53" s="59">
        <f t="shared" si="10"/>
        <v>1.0000289160077331</v>
      </c>
      <c r="S53" s="59">
        <f t="shared" si="11"/>
        <v>9.5030501469346085</v>
      </c>
      <c r="T53" s="59">
        <f t="shared" si="12"/>
        <v>-7.9410358598370001</v>
      </c>
      <c r="U53" s="99">
        <f t="shared" si="13"/>
        <v>0.79726675852131534</v>
      </c>
    </row>
    <row r="54" spans="1:21" x14ac:dyDescent="0.4">
      <c r="A54" s="96">
        <v>777.82</v>
      </c>
      <c r="B54" s="64">
        <v>41.44</v>
      </c>
      <c r="C54" s="64">
        <v>177.38</v>
      </c>
      <c r="D54" s="63">
        <f t="shared" si="0"/>
        <v>689.84818365087983</v>
      </c>
      <c r="E54" s="63">
        <f t="shared" si="1"/>
        <v>-584.30818365087987</v>
      </c>
      <c r="F54" s="63">
        <f t="shared" ref="F54:G68" si="19">T54+F53</f>
        <v>-163.92072412747305</v>
      </c>
      <c r="G54" s="63">
        <f t="shared" si="19"/>
        <v>-4.949218532000959</v>
      </c>
      <c r="H54" s="63">
        <f t="shared" ref="H54:I68" si="20">H53+T54</f>
        <v>17990.52927587253</v>
      </c>
      <c r="I54" s="63">
        <f t="shared" si="20"/>
        <v>30984.830781467997</v>
      </c>
      <c r="J54" s="59">
        <f t="shared" si="4"/>
        <v>163.99542238292088</v>
      </c>
      <c r="K54" s="59">
        <f t="shared" si="5"/>
        <v>181.72939214898287</v>
      </c>
      <c r="L54" s="59">
        <f t="shared" si="6"/>
        <v>128.75185617989095</v>
      </c>
      <c r="M54" s="60"/>
      <c r="N54" s="65">
        <f t="shared" si="7"/>
        <v>12.420000000000073</v>
      </c>
      <c r="O54" s="65">
        <f t="shared" si="16"/>
        <v>1.6057029118347738E-2</v>
      </c>
      <c r="P54" s="65">
        <f t="shared" si="16"/>
        <v>5.9690260418205854E-2</v>
      </c>
      <c r="Q54" s="59">
        <f t="shared" si="9"/>
        <v>4.2304908862104362E-2</v>
      </c>
      <c r="R54" s="59">
        <f t="shared" si="10"/>
        <v>1.0001491688063633</v>
      </c>
      <c r="S54" s="59">
        <f t="shared" si="11"/>
        <v>9.3774331201711991</v>
      </c>
      <c r="T54" s="59">
        <f t="shared" si="12"/>
        <v>-8.1192348167054433</v>
      </c>
      <c r="U54" s="99">
        <f t="shared" si="13"/>
        <v>0.61251066557849176</v>
      </c>
    </row>
    <row r="55" spans="1:21" x14ac:dyDescent="0.4">
      <c r="A55" s="96">
        <v>790.16</v>
      </c>
      <c r="B55" s="64">
        <v>42.84</v>
      </c>
      <c r="C55" s="64">
        <v>176.24</v>
      </c>
      <c r="D55" s="63">
        <f t="shared" si="0"/>
        <v>698.99829584479255</v>
      </c>
      <c r="E55" s="63">
        <f t="shared" si="1"/>
        <v>-593.45829584479259</v>
      </c>
      <c r="F55" s="63">
        <f t="shared" si="19"/>
        <v>-172.18679572682061</v>
      </c>
      <c r="G55" s="63">
        <f t="shared" si="19"/>
        <v>-4.4874066896758578</v>
      </c>
      <c r="H55" s="63">
        <f t="shared" si="20"/>
        <v>17982.263204273182</v>
      </c>
      <c r="I55" s="63">
        <f t="shared" si="20"/>
        <v>30985.292593310322</v>
      </c>
      <c r="J55" s="59">
        <f t="shared" si="4"/>
        <v>172.24525956167383</v>
      </c>
      <c r="K55" s="59">
        <f t="shared" si="5"/>
        <v>181.49286290037793</v>
      </c>
      <c r="L55" s="59">
        <f t="shared" si="6"/>
        <v>134.78718746474163</v>
      </c>
      <c r="M55" s="60"/>
      <c r="N55" s="65">
        <f t="shared" si="7"/>
        <v>12.339999999999918</v>
      </c>
      <c r="O55" s="65">
        <f t="shared" si="16"/>
        <v>2.4434609527920714E-2</v>
      </c>
      <c r="P55" s="65">
        <f t="shared" si="16"/>
        <v>-1.9896753472735118E-2</v>
      </c>
      <c r="Q55" s="59">
        <f t="shared" si="9"/>
        <v>2.7842733507420059E-2</v>
      </c>
      <c r="R55" s="59">
        <f t="shared" si="10"/>
        <v>1.0000646064925121</v>
      </c>
      <c r="S55" s="59">
        <f t="shared" si="11"/>
        <v>9.1501121939127508</v>
      </c>
      <c r="T55" s="59">
        <f t="shared" si="12"/>
        <v>-8.2660715993475407</v>
      </c>
      <c r="U55" s="99">
        <f t="shared" si="13"/>
        <v>0.46181184232510136</v>
      </c>
    </row>
    <row r="56" spans="1:21" x14ac:dyDescent="0.4">
      <c r="A56" s="96">
        <v>802.52</v>
      </c>
      <c r="B56" s="64">
        <v>44.64</v>
      </c>
      <c r="C56" s="64">
        <v>176.9</v>
      </c>
      <c r="D56" s="63">
        <f t="shared" si="0"/>
        <v>707.9278859950324</v>
      </c>
      <c r="E56" s="63">
        <f t="shared" si="1"/>
        <v>-602.38788599503243</v>
      </c>
      <c r="F56" s="63">
        <f t="shared" si="19"/>
        <v>-180.71663165089041</v>
      </c>
      <c r="G56" s="63">
        <f t="shared" si="19"/>
        <v>-3.9769683275863668</v>
      </c>
      <c r="H56" s="63">
        <f t="shared" si="20"/>
        <v>17973.733368349112</v>
      </c>
      <c r="I56" s="63">
        <f t="shared" si="20"/>
        <v>30985.803031672411</v>
      </c>
      <c r="J56" s="59">
        <f t="shared" si="4"/>
        <v>180.76038623637157</v>
      </c>
      <c r="K56" s="59">
        <f t="shared" si="5"/>
        <v>181.26068489000443</v>
      </c>
      <c r="L56" s="59">
        <f t="shared" si="6"/>
        <v>140.99331742043211</v>
      </c>
      <c r="M56" s="60"/>
      <c r="N56" s="65">
        <f t="shared" si="7"/>
        <v>12.360000000000014</v>
      </c>
      <c r="O56" s="65">
        <f t="shared" si="16"/>
        <v>3.1415926535897885E-2</v>
      </c>
      <c r="P56" s="65">
        <f t="shared" si="16"/>
        <v>1.1519173063162516E-2</v>
      </c>
      <c r="Q56" s="59">
        <f t="shared" si="9"/>
        <v>3.2409355831837905E-2</v>
      </c>
      <c r="R56" s="59">
        <f t="shared" si="10"/>
        <v>1.0000875397236757</v>
      </c>
      <c r="S56" s="59">
        <f t="shared" si="11"/>
        <v>8.9295901502398287</v>
      </c>
      <c r="T56" s="59">
        <f t="shared" si="12"/>
        <v>-8.5298359240698023</v>
      </c>
      <c r="U56" s="99">
        <f t="shared" si="13"/>
        <v>0.51043836208949112</v>
      </c>
    </row>
    <row r="57" spans="1:21" x14ac:dyDescent="0.4">
      <c r="A57" s="96">
        <v>814.95</v>
      </c>
      <c r="B57" s="64">
        <v>45.68</v>
      </c>
      <c r="C57" s="64">
        <v>175.36</v>
      </c>
      <c r="D57" s="63">
        <f t="shared" si="0"/>
        <v>716.692789546982</v>
      </c>
      <c r="E57" s="63">
        <f t="shared" si="1"/>
        <v>-611.15278954698204</v>
      </c>
      <c r="F57" s="63">
        <f t="shared" si="19"/>
        <v>-189.50966054184491</v>
      </c>
      <c r="G57" s="63">
        <f t="shared" si="19"/>
        <v>-3.3810735227055422</v>
      </c>
      <c r="H57" s="63">
        <f t="shared" si="20"/>
        <v>17964.940339458157</v>
      </c>
      <c r="I57" s="63">
        <f t="shared" si="20"/>
        <v>30986.39892647729</v>
      </c>
      <c r="J57" s="59">
        <f t="shared" si="4"/>
        <v>189.53981929096383</v>
      </c>
      <c r="K57" s="59">
        <f t="shared" si="5"/>
        <v>181.02211513731612</v>
      </c>
      <c r="L57" s="59">
        <f t="shared" si="6"/>
        <v>147.34613454327848</v>
      </c>
      <c r="M57" s="60"/>
      <c r="N57" s="65">
        <f t="shared" si="7"/>
        <v>12.430000000000064</v>
      </c>
      <c r="O57" s="65">
        <f t="shared" si="16"/>
        <v>1.8151424220741012E-2</v>
      </c>
      <c r="P57" s="65">
        <f t="shared" si="16"/>
        <v>-2.6878070480712536E-2</v>
      </c>
      <c r="Q57" s="59">
        <f t="shared" si="9"/>
        <v>2.6318368128506853E-2</v>
      </c>
      <c r="R57" s="59">
        <f t="shared" si="10"/>
        <v>1.0000577253734677</v>
      </c>
      <c r="S57" s="59">
        <f t="shared" si="11"/>
        <v>8.7649035519496206</v>
      </c>
      <c r="T57" s="59">
        <f t="shared" si="12"/>
        <v>-8.793028890954508</v>
      </c>
      <c r="U57" s="99">
        <f t="shared" si="13"/>
        <v>0.59589480488082469</v>
      </c>
    </row>
    <row r="58" spans="1:21" x14ac:dyDescent="0.4">
      <c r="A58" s="96">
        <v>827.3</v>
      </c>
      <c r="B58" s="64">
        <v>47.15</v>
      </c>
      <c r="C58" s="64">
        <v>176.69</v>
      </c>
      <c r="D58" s="63">
        <f t="shared" si="0"/>
        <v>725.20721625911324</v>
      </c>
      <c r="E58" s="63">
        <f t="shared" si="1"/>
        <v>-619.66721625911327</v>
      </c>
      <c r="F58" s="63">
        <f t="shared" si="19"/>
        <v>-198.43334471134457</v>
      </c>
      <c r="G58" s="63">
        <f t="shared" si="19"/>
        <v>-2.7622521556286044</v>
      </c>
      <c r="H58" s="63">
        <f t="shared" si="20"/>
        <v>17956.016655288659</v>
      </c>
      <c r="I58" s="63">
        <f t="shared" si="20"/>
        <v>30987.017747844366</v>
      </c>
      <c r="J58" s="59">
        <f t="shared" si="4"/>
        <v>198.45256947266412</v>
      </c>
      <c r="K58" s="59">
        <f t="shared" si="5"/>
        <v>180.79752306383426</v>
      </c>
      <c r="L58" s="59">
        <f t="shared" si="6"/>
        <v>153.78430250610617</v>
      </c>
      <c r="M58" s="60"/>
      <c r="N58" s="65">
        <f t="shared" si="7"/>
        <v>12.349999999999909</v>
      </c>
      <c r="O58" s="65">
        <f t="shared" si="16"/>
        <v>2.5656340004316623E-2</v>
      </c>
      <c r="P58" s="65">
        <f t="shared" si="16"/>
        <v>2.3212879051524304E-2</v>
      </c>
      <c r="Q58" s="59">
        <f t="shared" si="9"/>
        <v>3.0674173413482775E-2</v>
      </c>
      <c r="R58" s="59">
        <f t="shared" si="10"/>
        <v>1.0000784161211029</v>
      </c>
      <c r="S58" s="59">
        <f t="shared" si="11"/>
        <v>8.5144267121312627</v>
      </c>
      <c r="T58" s="59">
        <f t="shared" si="12"/>
        <v>-8.9236841694996567</v>
      </c>
      <c r="U58" s="99">
        <f t="shared" si="13"/>
        <v>0.61882136707693802</v>
      </c>
    </row>
    <row r="59" spans="1:21" x14ac:dyDescent="0.4">
      <c r="A59" s="96">
        <v>839.68</v>
      </c>
      <c r="B59" s="64">
        <v>48.54</v>
      </c>
      <c r="C59" s="64">
        <v>175.16</v>
      </c>
      <c r="D59" s="63">
        <f t="shared" si="0"/>
        <v>733.51597913531236</v>
      </c>
      <c r="E59" s="63">
        <f t="shared" si="1"/>
        <v>-627.9759791353124</v>
      </c>
      <c r="F59" s="63">
        <f t="shared" si="19"/>
        <v>-207.58699464790445</v>
      </c>
      <c r="G59" s="63">
        <f t="shared" si="19"/>
        <v>-2.1087756965843583</v>
      </c>
      <c r="H59" s="63">
        <f t="shared" si="20"/>
        <v>17946.863005352097</v>
      </c>
      <c r="I59" s="63">
        <f t="shared" si="20"/>
        <v>30987.671224303409</v>
      </c>
      <c r="J59" s="59">
        <f t="shared" si="4"/>
        <v>207.59770538685541</v>
      </c>
      <c r="K59" s="59">
        <f t="shared" si="5"/>
        <v>180.58202004251899</v>
      </c>
      <c r="L59" s="59">
        <f t="shared" si="6"/>
        <v>160.37635860316874</v>
      </c>
      <c r="M59" s="60"/>
      <c r="N59" s="65">
        <f t="shared" si="7"/>
        <v>12.379999999999995</v>
      </c>
      <c r="O59" s="65">
        <f t="shared" si="16"/>
        <v>2.4260076602721191E-2</v>
      </c>
      <c r="P59" s="65">
        <f t="shared" si="16"/>
        <v>-2.6703537555513263E-2</v>
      </c>
      <c r="Q59" s="59">
        <f t="shared" si="9"/>
        <v>3.1310753634840038E-2</v>
      </c>
      <c r="R59" s="59">
        <f t="shared" si="10"/>
        <v>1.0000817049511612</v>
      </c>
      <c r="S59" s="59">
        <f t="shared" si="11"/>
        <v>8.3087628761990899</v>
      </c>
      <c r="T59" s="59">
        <f t="shared" si="12"/>
        <v>-9.1536499365598853</v>
      </c>
      <c r="U59" s="99">
        <f t="shared" si="13"/>
        <v>0.65347645904424623</v>
      </c>
    </row>
    <row r="60" spans="1:21" x14ac:dyDescent="0.4">
      <c r="A60" s="96">
        <v>852.07</v>
      </c>
      <c r="B60" s="64">
        <v>49.46</v>
      </c>
      <c r="C60" s="64">
        <v>175.23</v>
      </c>
      <c r="D60" s="63">
        <f t="shared" si="0"/>
        <v>741.64446375670241</v>
      </c>
      <c r="E60" s="63">
        <f t="shared" si="1"/>
        <v>-636.10446375670244</v>
      </c>
      <c r="F60" s="63">
        <f t="shared" si="19"/>
        <v>-216.90488543551177</v>
      </c>
      <c r="G60" s="63">
        <f t="shared" si="19"/>
        <v>-1.3255516730030767</v>
      </c>
      <c r="H60" s="63">
        <f t="shared" si="20"/>
        <v>17937.545114564491</v>
      </c>
      <c r="I60" s="63">
        <f t="shared" si="20"/>
        <v>30988.454448326989</v>
      </c>
      <c r="J60" s="59">
        <f t="shared" si="4"/>
        <v>216.90893576113984</v>
      </c>
      <c r="K60" s="59">
        <f t="shared" si="5"/>
        <v>180.35014227908013</v>
      </c>
      <c r="L60" s="59">
        <f t="shared" si="6"/>
        <v>167.01083036463797</v>
      </c>
      <c r="M60" s="60"/>
      <c r="N60" s="65">
        <f t="shared" si="7"/>
        <v>12.3900000000001</v>
      </c>
      <c r="O60" s="65">
        <f t="shared" si="16"/>
        <v>1.6057029118347863E-2</v>
      </c>
      <c r="P60" s="65">
        <f t="shared" si="16"/>
        <v>1.2217304763959117E-3</v>
      </c>
      <c r="Q60" s="59">
        <f t="shared" si="9"/>
        <v>1.6083479216642882E-2</v>
      </c>
      <c r="R60" s="59">
        <f t="shared" si="10"/>
        <v>1.0000215570829445</v>
      </c>
      <c r="S60" s="59">
        <f t="shared" si="11"/>
        <v>8.1284846213900774</v>
      </c>
      <c r="T60" s="59">
        <f t="shared" si="12"/>
        <v>-9.31789078760732</v>
      </c>
      <c r="U60" s="99">
        <f t="shared" si="13"/>
        <v>0.78322402358128163</v>
      </c>
    </row>
    <row r="61" spans="1:21" x14ac:dyDescent="0.4">
      <c r="A61" s="96">
        <v>864.45</v>
      </c>
      <c r="B61" s="64">
        <v>49.41</v>
      </c>
      <c r="C61" s="64">
        <v>174.19</v>
      </c>
      <c r="D61" s="63">
        <f t="shared" si="0"/>
        <v>749.69543237550658</v>
      </c>
      <c r="E61" s="63">
        <f t="shared" si="1"/>
        <v>-644.15543237550662</v>
      </c>
      <c r="F61" s="63">
        <f t="shared" si="19"/>
        <v>-226.26929285173267</v>
      </c>
      <c r="G61" s="63">
        <f t="shared" si="19"/>
        <v>-0.45852231619656902</v>
      </c>
      <c r="H61" s="63">
        <f t="shared" si="20"/>
        <v>17928.180707148269</v>
      </c>
      <c r="I61" s="63">
        <f t="shared" si="20"/>
        <v>30989.321477683796</v>
      </c>
      <c r="J61" s="59">
        <f t="shared" si="4"/>
        <v>226.26975743642279</v>
      </c>
      <c r="K61" s="59">
        <f t="shared" si="5"/>
        <v>180.11610659687236</v>
      </c>
      <c r="L61" s="59">
        <f t="shared" si="6"/>
        <v>173.62706690114643</v>
      </c>
      <c r="M61" s="60"/>
      <c r="N61" s="65">
        <f t="shared" si="7"/>
        <v>12.379999999999995</v>
      </c>
      <c r="O61" s="65">
        <f t="shared" si="16"/>
        <v>-8.7266462599723917E-4</v>
      </c>
      <c r="P61" s="65">
        <f t="shared" si="16"/>
        <v>-1.8151424220740887E-2</v>
      </c>
      <c r="Q61" s="59">
        <f t="shared" si="9"/>
        <v>1.3816574002396553E-2</v>
      </c>
      <c r="R61" s="59">
        <f t="shared" si="10"/>
        <v>1.0000159084467857</v>
      </c>
      <c r="S61" s="59">
        <f t="shared" si="11"/>
        <v>8.0509686188042302</v>
      </c>
      <c r="T61" s="59">
        <f t="shared" si="12"/>
        <v>-9.364407416220887</v>
      </c>
      <c r="U61" s="99">
        <f t="shared" si="13"/>
        <v>0.86702935680650772</v>
      </c>
    </row>
    <row r="62" spans="1:21" x14ac:dyDescent="0.4">
      <c r="A62" s="96">
        <v>876.88</v>
      </c>
      <c r="B62" s="64">
        <v>49.55</v>
      </c>
      <c r="C62" s="64">
        <v>174.06</v>
      </c>
      <c r="D62" s="63">
        <f t="shared" si="0"/>
        <v>757.77137043412245</v>
      </c>
      <c r="E62" s="63">
        <f t="shared" si="1"/>
        <v>-652.23137043412248</v>
      </c>
      <c r="F62" s="63">
        <f t="shared" si="19"/>
        <v>-235.66868302580556</v>
      </c>
      <c r="G62" s="63">
        <f t="shared" si="19"/>
        <v>0.50867655335080042</v>
      </c>
      <c r="H62" s="63">
        <f t="shared" si="20"/>
        <v>17918.781316974197</v>
      </c>
      <c r="I62" s="63">
        <f t="shared" si="20"/>
        <v>30990.288676553344</v>
      </c>
      <c r="J62" s="59">
        <f t="shared" si="4"/>
        <v>235.66923199890465</v>
      </c>
      <c r="K62" s="59">
        <f t="shared" si="5"/>
        <v>179.87633072833722</v>
      </c>
      <c r="L62" s="59">
        <f t="shared" si="6"/>
        <v>180.20571406325425</v>
      </c>
      <c r="M62" s="60"/>
      <c r="N62" s="65">
        <f t="shared" si="7"/>
        <v>12.42999999999995</v>
      </c>
      <c r="O62" s="65">
        <f t="shared" si="16"/>
        <v>2.4434609527920711E-3</v>
      </c>
      <c r="P62" s="65">
        <f t="shared" si="16"/>
        <v>-2.2689280275925493E-3</v>
      </c>
      <c r="Q62" s="59">
        <f t="shared" si="9"/>
        <v>2.9908867228338742E-3</v>
      </c>
      <c r="R62" s="59">
        <f t="shared" si="10"/>
        <v>1.0000007454509492</v>
      </c>
      <c r="S62" s="59">
        <f t="shared" si="11"/>
        <v>8.0759380586158613</v>
      </c>
      <c r="T62" s="59">
        <f t="shared" si="12"/>
        <v>-9.3993901740728862</v>
      </c>
      <c r="U62" s="99">
        <f t="shared" si="13"/>
        <v>0.96719886954736944</v>
      </c>
    </row>
    <row r="63" spans="1:21" x14ac:dyDescent="0.4">
      <c r="A63" s="96">
        <v>901.64</v>
      </c>
      <c r="B63" s="64">
        <v>51.01</v>
      </c>
      <c r="C63" s="64">
        <v>176.09</v>
      </c>
      <c r="D63" s="63">
        <f t="shared" si="0"/>
        <v>773.594461542197</v>
      </c>
      <c r="E63" s="63">
        <f t="shared" si="1"/>
        <v>-668.05446154219703</v>
      </c>
      <c r="F63" s="63">
        <f t="shared" si="19"/>
        <v>-254.64116943003333</v>
      </c>
      <c r="G63" s="63">
        <f t="shared" si="19"/>
        <v>2.1399472520807228</v>
      </c>
      <c r="H63" s="63">
        <f t="shared" si="20"/>
        <v>17899.808830569968</v>
      </c>
      <c r="I63" s="63">
        <f t="shared" si="20"/>
        <v>30991.919947252074</v>
      </c>
      <c r="J63" s="59">
        <f t="shared" si="4"/>
        <v>254.65016108955561</v>
      </c>
      <c r="K63" s="59">
        <f t="shared" si="5"/>
        <v>179.51851045947257</v>
      </c>
      <c r="L63" s="59">
        <f t="shared" si="6"/>
        <v>193.69092125217495</v>
      </c>
      <c r="M63" s="60"/>
      <c r="N63" s="65">
        <f t="shared" si="7"/>
        <v>24.759999999999991</v>
      </c>
      <c r="O63" s="65">
        <f t="shared" si="16"/>
        <v>2.5481807079117225E-2</v>
      </c>
      <c r="P63" s="65">
        <f t="shared" si="16"/>
        <v>3.5430183815484913E-2</v>
      </c>
      <c r="Q63" s="59">
        <f t="shared" si="9"/>
        <v>3.7307404933138555E-2</v>
      </c>
      <c r="R63" s="59">
        <f t="shared" si="10"/>
        <v>1.0001160030177232</v>
      </c>
      <c r="S63" s="59">
        <f t="shared" si="11"/>
        <v>15.823091108074577</v>
      </c>
      <c r="T63" s="59">
        <f t="shared" si="12"/>
        <v>-18.972486404227777</v>
      </c>
      <c r="U63" s="99">
        <f t="shared" si="13"/>
        <v>1.6312706987299221</v>
      </c>
    </row>
    <row r="64" spans="1:21" x14ac:dyDescent="0.4">
      <c r="A64" s="96">
        <v>926.4</v>
      </c>
      <c r="B64" s="64">
        <v>50.98</v>
      </c>
      <c r="C64" s="64">
        <v>177.27</v>
      </c>
      <c r="D64" s="63">
        <f t="shared" si="0"/>
        <v>789.17844600573335</v>
      </c>
      <c r="E64" s="63">
        <f t="shared" si="1"/>
        <v>-683.63844600573339</v>
      </c>
      <c r="F64" s="63">
        <f t="shared" si="19"/>
        <v>-273.84903998200815</v>
      </c>
      <c r="G64" s="63">
        <f t="shared" si="19"/>
        <v>3.2542354202994273</v>
      </c>
      <c r="H64" s="63">
        <f t="shared" si="20"/>
        <v>17880.600960017993</v>
      </c>
      <c r="I64" s="63">
        <f t="shared" si="20"/>
        <v>30993.034235420291</v>
      </c>
      <c r="J64" s="59">
        <f t="shared" si="4"/>
        <v>273.86837485777403</v>
      </c>
      <c r="K64" s="59">
        <f t="shared" si="5"/>
        <v>179.31916803765156</v>
      </c>
      <c r="L64" s="59">
        <f t="shared" si="6"/>
        <v>207.68875312451266</v>
      </c>
      <c r="M64" s="60"/>
      <c r="N64" s="65">
        <f t="shared" si="7"/>
        <v>24.759999999999991</v>
      </c>
      <c r="O64" s="65">
        <f t="shared" si="16"/>
        <v>-5.2359877559831865E-4</v>
      </c>
      <c r="P64" s="65">
        <f t="shared" si="16"/>
        <v>2.0594885173533209E-2</v>
      </c>
      <c r="Q64" s="59">
        <f t="shared" si="9"/>
        <v>1.6012551090001104E-2</v>
      </c>
      <c r="R64" s="59">
        <f t="shared" si="10"/>
        <v>1.0000213673638974</v>
      </c>
      <c r="S64" s="59">
        <f t="shared" si="11"/>
        <v>15.583984463536362</v>
      </c>
      <c r="T64" s="59">
        <f t="shared" si="12"/>
        <v>-19.207870551974803</v>
      </c>
      <c r="U64" s="99">
        <f t="shared" si="13"/>
        <v>1.1142881682187045</v>
      </c>
    </row>
    <row r="65" spans="1:21" x14ac:dyDescent="0.4">
      <c r="A65" s="96">
        <v>951.23</v>
      </c>
      <c r="B65" s="64">
        <v>50.61</v>
      </c>
      <c r="C65" s="64">
        <v>177.55</v>
      </c>
      <c r="D65" s="63">
        <f t="shared" si="0"/>
        <v>804.87340418524116</v>
      </c>
      <c r="E65" s="63">
        <f t="shared" si="1"/>
        <v>-699.33340418524119</v>
      </c>
      <c r="F65" s="63">
        <f t="shared" si="19"/>
        <v>-293.06981394857854</v>
      </c>
      <c r="G65" s="63">
        <f t="shared" si="19"/>
        <v>4.1238080637900696</v>
      </c>
      <c r="H65" s="63">
        <f t="shared" si="20"/>
        <v>17861.380186051421</v>
      </c>
      <c r="I65" s="63">
        <f t="shared" si="20"/>
        <v>30993.90380806378</v>
      </c>
      <c r="J65" s="59">
        <f t="shared" si="4"/>
        <v>293.09882572402336</v>
      </c>
      <c r="K65" s="59">
        <f t="shared" si="5"/>
        <v>179.19383984875847</v>
      </c>
      <c r="L65" s="59">
        <f t="shared" si="6"/>
        <v>221.85376969309166</v>
      </c>
      <c r="M65" s="60"/>
      <c r="N65" s="65">
        <f t="shared" si="7"/>
        <v>24.830000000000041</v>
      </c>
      <c r="O65" s="65">
        <f t="shared" si="16"/>
        <v>-6.4577182323789749E-3</v>
      </c>
      <c r="P65" s="65">
        <f t="shared" si="16"/>
        <v>4.8869219055841422E-3</v>
      </c>
      <c r="Q65" s="59">
        <f t="shared" si="9"/>
        <v>7.4861203149536593E-3</v>
      </c>
      <c r="R65" s="59">
        <f t="shared" si="10"/>
        <v>1.0000046701926202</v>
      </c>
      <c r="S65" s="59">
        <f t="shared" si="11"/>
        <v>15.694958179507825</v>
      </c>
      <c r="T65" s="59">
        <f t="shared" si="12"/>
        <v>-19.220773966570416</v>
      </c>
      <c r="U65" s="99">
        <f t="shared" si="13"/>
        <v>0.86957264349064256</v>
      </c>
    </row>
    <row r="66" spans="1:21" x14ac:dyDescent="0.4">
      <c r="A66" s="96">
        <v>986.46</v>
      </c>
      <c r="B66" s="64">
        <v>51.1</v>
      </c>
      <c r="C66" s="64">
        <v>176.15</v>
      </c>
      <c r="D66" s="63">
        <f t="shared" si="0"/>
        <v>827.11417669035734</v>
      </c>
      <c r="E66" s="63">
        <f t="shared" si="1"/>
        <v>-721.57417669035738</v>
      </c>
      <c r="F66" s="63">
        <f t="shared" si="19"/>
        <v>-320.34982140651459</v>
      </c>
      <c r="G66" s="63">
        <f t="shared" si="19"/>
        <v>5.6262813504478535</v>
      </c>
      <c r="H66" s="63">
        <f t="shared" si="20"/>
        <v>17834.100178593486</v>
      </c>
      <c r="I66" s="63">
        <f t="shared" si="20"/>
        <v>30995.406281350439</v>
      </c>
      <c r="J66" s="59">
        <f t="shared" si="4"/>
        <v>320.39922458866874</v>
      </c>
      <c r="K66" s="59">
        <f t="shared" si="5"/>
        <v>178.993821705443</v>
      </c>
      <c r="L66" s="59">
        <f t="shared" si="6"/>
        <v>241.78569660193924</v>
      </c>
      <c r="M66" s="60"/>
      <c r="N66" s="65">
        <f t="shared" si="7"/>
        <v>35.230000000000018</v>
      </c>
      <c r="O66" s="65">
        <f t="shared" si="16"/>
        <v>8.5521133347722499E-3</v>
      </c>
      <c r="P66" s="65">
        <f t="shared" si="16"/>
        <v>-2.4434609527920714E-2</v>
      </c>
      <c r="Q66" s="59">
        <f t="shared" si="9"/>
        <v>2.0790338250653795E-2</v>
      </c>
      <c r="R66" s="59">
        <f t="shared" si="10"/>
        <v>1.0000360214040314</v>
      </c>
      <c r="S66" s="59">
        <f t="shared" si="11"/>
        <v>22.240772505116151</v>
      </c>
      <c r="T66" s="59">
        <f t="shared" si="12"/>
        <v>-27.280007457936069</v>
      </c>
      <c r="U66" s="99">
        <f t="shared" si="13"/>
        <v>1.5024732866577839</v>
      </c>
    </row>
    <row r="67" spans="1:21" x14ac:dyDescent="0.4">
      <c r="A67" s="96">
        <v>998.76</v>
      </c>
      <c r="B67" s="64">
        <v>51.17</v>
      </c>
      <c r="C67" s="64">
        <v>176.06</v>
      </c>
      <c r="D67" s="63">
        <f t="shared" si="0"/>
        <v>834.83227390005266</v>
      </c>
      <c r="E67" s="63">
        <f t="shared" si="1"/>
        <v>-729.29227390005269</v>
      </c>
      <c r="F67" s="63">
        <f t="shared" si="19"/>
        <v>-329.90480493346882</v>
      </c>
      <c r="G67" s="63">
        <f t="shared" si="19"/>
        <v>6.2768407894639813</v>
      </c>
      <c r="H67" s="63">
        <f t="shared" si="20"/>
        <v>17824.54519506653</v>
      </c>
      <c r="I67" s="63">
        <f t="shared" si="20"/>
        <v>30996.056840789453</v>
      </c>
      <c r="J67" s="59">
        <f t="shared" si="4"/>
        <v>329.96451180162751</v>
      </c>
      <c r="K67" s="59">
        <f t="shared" si="5"/>
        <v>178.91000951127765</v>
      </c>
      <c r="L67" s="59">
        <f t="shared" si="6"/>
        <v>248.68706709009172</v>
      </c>
      <c r="M67" s="60"/>
      <c r="N67" s="65">
        <f t="shared" si="7"/>
        <v>12.299999999999955</v>
      </c>
      <c r="O67" s="65">
        <f t="shared" si="16"/>
        <v>1.2217304763960355E-3</v>
      </c>
      <c r="P67" s="65">
        <f t="shared" si="16"/>
        <v>-1.5707963267949561E-3</v>
      </c>
      <c r="Q67" s="59">
        <f t="shared" si="9"/>
        <v>1.7287306816344827E-3</v>
      </c>
      <c r="R67" s="59">
        <f t="shared" si="10"/>
        <v>1.0000002490425552</v>
      </c>
      <c r="S67" s="59">
        <f t="shared" si="11"/>
        <v>7.7180972096952685</v>
      </c>
      <c r="T67" s="59">
        <f t="shared" si="12"/>
        <v>-9.5549835269542367</v>
      </c>
      <c r="U67" s="99">
        <f t="shared" si="13"/>
        <v>0.65055943901612789</v>
      </c>
    </row>
    <row r="68" spans="1:21" x14ac:dyDescent="0.4">
      <c r="A68" s="96">
        <v>1011.23</v>
      </c>
      <c r="B68" s="64">
        <v>50.97</v>
      </c>
      <c r="C68" s="64">
        <v>176.26</v>
      </c>
      <c r="D68" s="63">
        <f t="shared" si="0"/>
        <v>842.66805435678407</v>
      </c>
      <c r="E68" s="63">
        <f t="shared" si="1"/>
        <v>-737.12805435678411</v>
      </c>
      <c r="F68" s="63">
        <f t="shared" si="19"/>
        <v>-339.58360197328898</v>
      </c>
      <c r="G68" s="63">
        <f t="shared" si="19"/>
        <v>6.9265169028302198</v>
      </c>
      <c r="H68" s="63">
        <f t="shared" si="20"/>
        <v>17814.866398026708</v>
      </c>
      <c r="I68" s="63">
        <f t="shared" si="20"/>
        <v>30996.706516902821</v>
      </c>
      <c r="J68" s="59">
        <f t="shared" si="4"/>
        <v>339.65423501784625</v>
      </c>
      <c r="K68" s="59">
        <f t="shared" si="5"/>
        <v>178.83149492509901</v>
      </c>
      <c r="L68" s="59">
        <f t="shared" si="6"/>
        <v>255.6838520225412</v>
      </c>
      <c r="M68" s="60"/>
      <c r="N68" s="65">
        <f t="shared" si="7"/>
        <v>12.470000000000027</v>
      </c>
      <c r="O68" s="65">
        <f t="shared" si="16"/>
        <v>-3.4906585039887086E-3</v>
      </c>
      <c r="P68" s="65">
        <f t="shared" si="16"/>
        <v>3.4906585039884606E-3</v>
      </c>
      <c r="Q68" s="59">
        <f t="shared" si="9"/>
        <v>4.4224707867945856E-3</v>
      </c>
      <c r="R68" s="59">
        <f t="shared" si="10"/>
        <v>1.0000016298571761</v>
      </c>
      <c r="S68" s="59">
        <f t="shared" si="11"/>
        <v>7.8357804567314213</v>
      </c>
      <c r="T68" s="59">
        <f t="shared" si="12"/>
        <v>-9.6787970398201431</v>
      </c>
      <c r="U68" s="99">
        <f t="shared" si="13"/>
        <v>0.64967611336623854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zoomScale="90" zoomScaleNormal="90" workbookViewId="0">
      <selection activeCell="M71" sqref="M71"/>
    </sheetView>
  </sheetViews>
  <sheetFormatPr defaultRowHeight="14.6" x14ac:dyDescent="0.4"/>
  <cols>
    <col min="1" max="1" width="14.84375" customWidth="1"/>
    <col min="2" max="2" width="11.84375" customWidth="1"/>
    <col min="3" max="3" width="12.84375" customWidth="1"/>
    <col min="4" max="9" width="11.84375" customWidth="1"/>
    <col min="10" max="21" width="12.84375" customWidth="1"/>
  </cols>
  <sheetData>
    <row r="1" spans="1:24" ht="46.5" customHeight="1" thickBot="1" x14ac:dyDescent="0.45">
      <c r="A1" s="68" t="s">
        <v>89</v>
      </c>
      <c r="B1" s="69">
        <f>Данные!BL3</f>
        <v>220</v>
      </c>
      <c r="C1" s="70" t="s">
        <v>0</v>
      </c>
      <c r="D1" s="69">
        <f>Данные!BJ3</f>
        <v>105.54</v>
      </c>
      <c r="W1" s="44" t="s">
        <v>90</v>
      </c>
      <c r="X1" s="44" t="s">
        <v>62</v>
      </c>
    </row>
    <row r="2" spans="1:24" x14ac:dyDescent="0.4">
      <c r="W2" s="71" t="str">
        <f>("+""-")</f>
        <v>+"-</v>
      </c>
      <c r="X2" s="71" t="str">
        <f>("+""-")</f>
        <v>+"-</v>
      </c>
    </row>
    <row r="3" spans="1:24" ht="40.5" customHeight="1" x14ac:dyDescent="0.4"/>
    <row r="4" spans="1:24" ht="29.6" thickBot="1" x14ac:dyDescent="0.45">
      <c r="A4" s="94" t="s">
        <v>1</v>
      </c>
      <c r="B4" s="57" t="s">
        <v>2</v>
      </c>
      <c r="C4" s="78" t="s">
        <v>104</v>
      </c>
      <c r="D4" s="58" t="s">
        <v>4</v>
      </c>
      <c r="E4" s="58" t="s">
        <v>5</v>
      </c>
      <c r="F4" s="58" t="s">
        <v>6</v>
      </c>
      <c r="G4" s="58" t="s">
        <v>7</v>
      </c>
      <c r="H4" s="58" t="s">
        <v>8</v>
      </c>
      <c r="I4" s="58" t="s">
        <v>9</v>
      </c>
      <c r="J4" s="59" t="s">
        <v>10</v>
      </c>
      <c r="K4" s="59" t="s">
        <v>11</v>
      </c>
      <c r="L4" s="59" t="s">
        <v>12</v>
      </c>
      <c r="M4" s="60"/>
      <c r="N4" s="59" t="s">
        <v>13</v>
      </c>
      <c r="O4" s="59" t="s">
        <v>14</v>
      </c>
      <c r="P4" s="59" t="s">
        <v>15</v>
      </c>
      <c r="Q4" s="59" t="s">
        <v>16</v>
      </c>
      <c r="R4" s="59" t="s">
        <v>17</v>
      </c>
      <c r="S4" s="59" t="s">
        <v>18</v>
      </c>
      <c r="T4" s="59" t="s">
        <v>19</v>
      </c>
      <c r="U4" s="99" t="s">
        <v>20</v>
      </c>
    </row>
    <row r="5" spans="1:24" x14ac:dyDescent="0.4">
      <c r="A5" s="95">
        <v>45.56</v>
      </c>
      <c r="B5" s="61">
        <v>0.51</v>
      </c>
      <c r="C5" s="62">
        <v>217.62</v>
      </c>
      <c r="D5" s="63">
        <v>0</v>
      </c>
      <c r="E5" s="63">
        <f>$D$1-D5</f>
        <v>105.54</v>
      </c>
      <c r="F5" s="63">
        <v>0</v>
      </c>
      <c r="G5" s="63">
        <v>0</v>
      </c>
      <c r="H5" s="63">
        <v>18154.45</v>
      </c>
      <c r="I5" s="63">
        <v>30989.78</v>
      </c>
      <c r="J5" s="59">
        <f>SQRT(F5^2+G5^2)</f>
        <v>0</v>
      </c>
      <c r="K5" s="59">
        <f>IF(J5=0,0,IF(F5&lt;0,ATAN(G5/F5)*180/PI()+180,ATAN(G5/F5)*180/PI()))</f>
        <v>0</v>
      </c>
      <c r="L5" s="59">
        <f>COS((K5-$B$1)*PI()/180)*J5</f>
        <v>0</v>
      </c>
      <c r="M5" s="60"/>
      <c r="N5" s="59">
        <v>0</v>
      </c>
      <c r="O5" s="59">
        <v>0</v>
      </c>
      <c r="P5" s="59">
        <v>0</v>
      </c>
      <c r="Q5" s="59">
        <v>0</v>
      </c>
      <c r="R5" s="59">
        <v>0</v>
      </c>
      <c r="S5" s="59">
        <v>0</v>
      </c>
      <c r="T5" s="59">
        <v>0</v>
      </c>
      <c r="U5" s="99">
        <v>0</v>
      </c>
      <c r="W5" s="72">
        <f>B6+0.001</f>
        <v>1.1509999999999998</v>
      </c>
      <c r="X5" s="72">
        <f>C6+0.001</f>
        <v>164.52100000000002</v>
      </c>
    </row>
    <row r="6" spans="1:24" x14ac:dyDescent="0.4">
      <c r="A6" s="96">
        <v>70.209999999999994</v>
      </c>
      <c r="B6" s="64">
        <v>1.1499999999999999</v>
      </c>
      <c r="C6" s="64">
        <v>164.52</v>
      </c>
      <c r="D6" s="63">
        <f t="shared" ref="D6:D9" si="0">S6+D5</f>
        <v>24.64757874409802</v>
      </c>
      <c r="E6" s="63">
        <f t="shared" ref="E6:E9" si="1">$D$1-D6</f>
        <v>80.892421255901979</v>
      </c>
      <c r="F6" s="63">
        <f t="shared" ref="F6:G9" si="2">T6+F5</f>
        <v>-0.32529109274342255</v>
      </c>
      <c r="G6" s="63">
        <f t="shared" si="2"/>
        <v>-9.4528062424977639E-4</v>
      </c>
      <c r="H6" s="63">
        <f t="shared" ref="H6:I9" si="3">H5+T6</f>
        <v>18154.124708907257</v>
      </c>
      <c r="I6" s="63">
        <f t="shared" si="3"/>
        <v>30989.779054719376</v>
      </c>
      <c r="J6" s="59">
        <f t="shared" ref="J6:J9" si="4">SQRT(F6^2+G6^2)</f>
        <v>0.32529246621105218</v>
      </c>
      <c r="K6" s="59">
        <f t="shared" ref="K6:K9" si="5">IF(J6=0,0,IF(F6&lt;0,ATAN(G6/F6)*180/PI()+180,ATAN(G6/F6)*180/PI()))</f>
        <v>180.16649837324113</v>
      </c>
      <c r="L6" s="59">
        <f t="shared" ref="L6:L9" si="6">COS((K6-$B$1)*PI()/180)*J6</f>
        <v>0.24979504866514349</v>
      </c>
      <c r="M6" s="60"/>
      <c r="N6" s="65">
        <f t="shared" ref="N6:N10" si="7">A6-A5</f>
        <v>24.649999999999991</v>
      </c>
      <c r="O6" s="65">
        <f t="shared" ref="O6:P10" si="8">RADIANS(B6-B5)</f>
        <v>1.1170107212763708E-2</v>
      </c>
      <c r="P6" s="65">
        <f t="shared" si="8"/>
        <v>-0.92676983280898884</v>
      </c>
      <c r="Q6" s="59">
        <f t="shared" ref="Q6:Q10" si="9">ACOS(COS(O6)-SIN(RADIANS(B5))*SIN(RADIANS(B6))*(1-COS(P6)))</f>
        <v>1.6356675432176671E-2</v>
      </c>
      <c r="R6" s="59">
        <f t="shared" ref="R6:R10" si="10">2/Q6*TAN(Q6/2)</f>
        <v>1.0000222956657665</v>
      </c>
      <c r="S6" s="59">
        <f t="shared" ref="S6:S10" si="11">(N6/2)*(COS(RADIANS(B5))+COS(RADIANS(B6)))*R6</f>
        <v>24.64757874409802</v>
      </c>
      <c r="T6" s="59">
        <f t="shared" ref="T6:T10" si="12">(N6/2)*(SIN(RADIANS(B5))*COS(RADIANS(C5))+SIN(RADIANS(B6))*COS(RADIANS(C6)))*R6</f>
        <v>-0.32529109274342255</v>
      </c>
      <c r="U6" s="99">
        <f t="shared" ref="U6:U10" si="13">(N6/2)*(SIN(RADIANS(B5))*SIN(RADIANS(C5))+SIN(RADIANS(B6))*SIN(RADIANS(C6)))*R6</f>
        <v>-9.4528062424977639E-4</v>
      </c>
      <c r="W6" s="72">
        <f>W5+0.001</f>
        <v>1.1519999999999997</v>
      </c>
      <c r="X6" s="72">
        <f>X5+0.001</f>
        <v>164.52200000000002</v>
      </c>
    </row>
    <row r="7" spans="1:24" x14ac:dyDescent="0.4">
      <c r="A7" s="96">
        <v>95.01</v>
      </c>
      <c r="B7" s="64">
        <v>1.57</v>
      </c>
      <c r="C7" s="64">
        <v>162.54</v>
      </c>
      <c r="D7" s="63">
        <f>S7+D6</f>
        <v>49.440538506062978</v>
      </c>
      <c r="E7" s="63">
        <f t="shared" si="1"/>
        <v>56.099461493937028</v>
      </c>
      <c r="F7" s="63">
        <f t="shared" si="2"/>
        <v>-0.88921820532567408</v>
      </c>
      <c r="G7" s="63">
        <f t="shared" si="2"/>
        <v>0.16741365570065248</v>
      </c>
      <c r="H7" s="63">
        <f t="shared" si="3"/>
        <v>18153.560781794673</v>
      </c>
      <c r="I7" s="63">
        <f t="shared" si="3"/>
        <v>30989.9474136557</v>
      </c>
      <c r="J7" s="59">
        <f t="shared" si="4"/>
        <v>0.90484051014400835</v>
      </c>
      <c r="K7" s="59">
        <f t="shared" si="5"/>
        <v>169.3376973999689</v>
      </c>
      <c r="L7" s="59">
        <f t="shared" si="6"/>
        <v>0.57356924133325526</v>
      </c>
      <c r="M7" s="60"/>
      <c r="N7" s="65">
        <f t="shared" si="7"/>
        <v>24.800000000000011</v>
      </c>
      <c r="O7" s="65">
        <f t="shared" si="8"/>
        <v>7.3303828583761868E-3</v>
      </c>
      <c r="P7" s="65">
        <f t="shared" si="8"/>
        <v>-3.4557519189488045E-2</v>
      </c>
      <c r="Q7" s="59">
        <f t="shared" si="9"/>
        <v>7.3750344734393458E-3</v>
      </c>
      <c r="R7" s="59">
        <f t="shared" si="10"/>
        <v>1.0000045326191103</v>
      </c>
      <c r="S7" s="59">
        <f t="shared" si="11"/>
        <v>24.792959761964962</v>
      </c>
      <c r="T7" s="59">
        <f t="shared" si="12"/>
        <v>-0.56392711258225148</v>
      </c>
      <c r="U7" s="99">
        <f t="shared" si="13"/>
        <v>0.16835893632490226</v>
      </c>
      <c r="W7" s="72">
        <f>W6+0.001</f>
        <v>1.1529999999999996</v>
      </c>
      <c r="X7" s="72">
        <f>X6+0.001</f>
        <v>164.52300000000002</v>
      </c>
    </row>
    <row r="8" spans="1:24" x14ac:dyDescent="0.4">
      <c r="A8" s="96">
        <v>119.83</v>
      </c>
      <c r="B8" s="64">
        <v>0.99</v>
      </c>
      <c r="C8" s="64">
        <v>162.44999999999999</v>
      </c>
      <c r="D8" s="63">
        <f t="shared" si="0"/>
        <v>74.254239171088145</v>
      </c>
      <c r="E8" s="63">
        <f t="shared" si="1"/>
        <v>31.285760828911862</v>
      </c>
      <c r="F8" s="63">
        <f t="shared" si="2"/>
        <v>-1.4180078230778421</v>
      </c>
      <c r="G8" s="63">
        <f t="shared" si="2"/>
        <v>0.33408768471446604</v>
      </c>
      <c r="H8" s="63">
        <f t="shared" si="3"/>
        <v>18153.031992176922</v>
      </c>
      <c r="I8" s="63">
        <f t="shared" si="3"/>
        <v>30990.114087684713</v>
      </c>
      <c r="J8" s="59">
        <f t="shared" si="4"/>
        <v>1.4568324431408828</v>
      </c>
      <c r="K8" s="59">
        <f t="shared" si="5"/>
        <v>166.74268183739679</v>
      </c>
      <c r="L8" s="59">
        <f t="shared" si="6"/>
        <v>0.87150958888469832</v>
      </c>
      <c r="M8" s="60"/>
      <c r="N8" s="65">
        <f t="shared" si="7"/>
        <v>24.819999999999993</v>
      </c>
      <c r="O8" s="65">
        <f t="shared" si="8"/>
        <v>-1.0122909661567113E-2</v>
      </c>
      <c r="P8" s="65">
        <f t="shared" si="8"/>
        <v>-1.5707963267949561E-3</v>
      </c>
      <c r="Q8" s="59">
        <f t="shared" si="9"/>
        <v>1.0122967354702972E-2</v>
      </c>
      <c r="R8" s="59">
        <f t="shared" si="10"/>
        <v>1.0000085396265146</v>
      </c>
      <c r="S8" s="59">
        <f t="shared" si="11"/>
        <v>24.813700665025163</v>
      </c>
      <c r="T8" s="59">
        <f t="shared" si="12"/>
        <v>-0.52878961775216793</v>
      </c>
      <c r="U8" s="99">
        <f t="shared" si="13"/>
        <v>0.16667402901381359</v>
      </c>
      <c r="W8" s="72">
        <f>B9+0.001</f>
        <v>0.42099999999999999</v>
      </c>
      <c r="X8" s="72">
        <f>C9+0.001</f>
        <v>349.971</v>
      </c>
    </row>
    <row r="9" spans="1:24" x14ac:dyDescent="0.4">
      <c r="A9" s="96">
        <v>144.63999999999999</v>
      </c>
      <c r="B9" s="64">
        <v>0.42</v>
      </c>
      <c r="C9" s="64">
        <v>349.97</v>
      </c>
      <c r="D9" s="63">
        <f t="shared" si="0"/>
        <v>99.063301698757755</v>
      </c>
      <c r="E9" s="63">
        <f t="shared" si="1"/>
        <v>6.4766983012422514</v>
      </c>
      <c r="F9" s="63">
        <f t="shared" si="2"/>
        <v>-1.5328268331432298</v>
      </c>
      <c r="G9" s="63">
        <f t="shared" si="2"/>
        <v>0.38288231284177454</v>
      </c>
      <c r="H9" s="63">
        <f t="shared" si="3"/>
        <v>18152.917173166858</v>
      </c>
      <c r="I9" s="63">
        <f t="shared" si="3"/>
        <v>30990.162882312841</v>
      </c>
      <c r="J9" s="59">
        <f t="shared" si="4"/>
        <v>1.5799230885998752</v>
      </c>
      <c r="K9" s="59">
        <f t="shared" si="5"/>
        <v>165.97516945715077</v>
      </c>
      <c r="L9" s="59">
        <f t="shared" si="6"/>
        <v>0.92810147113021391</v>
      </c>
      <c r="M9" s="60"/>
      <c r="N9" s="65">
        <f t="shared" si="7"/>
        <v>24.809999999999988</v>
      </c>
      <c r="O9" s="65">
        <f t="shared" si="8"/>
        <v>-9.9483767363676787E-3</v>
      </c>
      <c r="P9" s="65">
        <f t="shared" si="8"/>
        <v>3.2728414133397674</v>
      </c>
      <c r="Q9" s="59">
        <f t="shared" si="9"/>
        <v>2.4564833749906034E-2</v>
      </c>
      <c r="R9" s="59">
        <f t="shared" si="10"/>
        <v>1.0000502889560241</v>
      </c>
      <c r="S9" s="59">
        <f t="shared" si="11"/>
        <v>24.80906252766961</v>
      </c>
      <c r="T9" s="59">
        <f t="shared" si="12"/>
        <v>-0.11481901006538767</v>
      </c>
      <c r="U9" s="99">
        <f t="shared" si="13"/>
        <v>4.8794628127308511E-2</v>
      </c>
      <c r="W9" s="72">
        <f>W8+0.001</f>
        <v>0.42199999999999999</v>
      </c>
      <c r="X9" s="72">
        <f>X8+0.001</f>
        <v>349.97199999999998</v>
      </c>
    </row>
    <row r="10" spans="1:24" x14ac:dyDescent="0.4">
      <c r="A10" s="96">
        <v>169.39</v>
      </c>
      <c r="B10" s="64">
        <v>0.6</v>
      </c>
      <c r="C10" s="64">
        <v>329.21</v>
      </c>
      <c r="D10" s="63">
        <f t="shared" ref="D10:D67" si="14">S10+D9</f>
        <v>123.81233160181455</v>
      </c>
      <c r="E10" s="63">
        <f t="shared" ref="E10:E67" si="15">$D$1-D10</f>
        <v>-18.272331601814543</v>
      </c>
      <c r="F10" s="63">
        <f t="shared" ref="F10:F67" si="16">T10+F9</f>
        <v>-1.3321774587341084</v>
      </c>
      <c r="G10" s="63">
        <f t="shared" ref="G10:G67" si="17">U10+G9</f>
        <v>0.3007479625090792</v>
      </c>
      <c r="H10" s="63">
        <f t="shared" ref="H10:H67" si="18">H9+T10</f>
        <v>18153.117822541266</v>
      </c>
      <c r="I10" s="63">
        <f t="shared" ref="I10:I67" si="19">I9+U10</f>
        <v>30990.080747962507</v>
      </c>
      <c r="J10" s="59">
        <f t="shared" ref="J10:J67" si="20">SQRT(F10^2+G10^2)</f>
        <v>1.3657035251153999</v>
      </c>
      <c r="K10" s="59">
        <f t="shared" ref="K10:K67" si="21">IF(J10=0,0,IF(F10&lt;0,ATAN(G10/F10)*180/PI()+180,ATAN(G10/F10)*180/PI()))</f>
        <v>167.27835760472618</v>
      </c>
      <c r="L10" s="59">
        <f t="shared" ref="L10:L67" si="22">COS((K10-$B$1)*PI()/180)*J10</f>
        <v>0.8271900755723175</v>
      </c>
      <c r="M10" s="60"/>
      <c r="N10" s="65">
        <f t="shared" si="7"/>
        <v>24.75</v>
      </c>
      <c r="O10" s="65">
        <f t="shared" si="8"/>
        <v>3.1415926535897929E-3</v>
      </c>
      <c r="P10" s="65">
        <f t="shared" si="8"/>
        <v>-0.36233035271402364</v>
      </c>
      <c r="Q10" s="59">
        <f t="shared" si="9"/>
        <v>4.4539153048555047E-3</v>
      </c>
      <c r="R10" s="59">
        <f t="shared" si="10"/>
        <v>1.0000016531167411</v>
      </c>
      <c r="S10" s="59">
        <f t="shared" si="11"/>
        <v>24.749029903056787</v>
      </c>
      <c r="T10" s="59">
        <f t="shared" si="12"/>
        <v>0.20064937440912142</v>
      </c>
      <c r="U10" s="99">
        <f t="shared" si="13"/>
        <v>-8.2134350332695338E-2</v>
      </c>
      <c r="W10" s="72">
        <f>W9+0.001</f>
        <v>0.42299999999999999</v>
      </c>
      <c r="X10" s="72">
        <f>X9+0.001</f>
        <v>349.97299999999996</v>
      </c>
    </row>
    <row r="11" spans="1:24" x14ac:dyDescent="0.4">
      <c r="A11" s="96">
        <v>194.14</v>
      </c>
      <c r="B11" s="64">
        <v>1.21</v>
      </c>
      <c r="C11" s="64">
        <v>339.39</v>
      </c>
      <c r="D11" s="63">
        <f t="shared" si="14"/>
        <v>148.55914171917095</v>
      </c>
      <c r="E11" s="63">
        <f t="shared" si="15"/>
        <v>-43.019141719170946</v>
      </c>
      <c r="F11" s="63">
        <f t="shared" si="16"/>
        <v>-0.97625440931727414</v>
      </c>
      <c r="G11" s="63">
        <f t="shared" si="17"/>
        <v>0.14242443554160705</v>
      </c>
      <c r="H11" s="63">
        <f t="shared" si="18"/>
        <v>18153.473745590683</v>
      </c>
      <c r="I11" s="63">
        <f t="shared" si="19"/>
        <v>30989.922424435539</v>
      </c>
      <c r="J11" s="59">
        <f t="shared" si="20"/>
        <v>0.98658876516548943</v>
      </c>
      <c r="K11" s="59">
        <f t="shared" si="21"/>
        <v>171.69975177609984</v>
      </c>
      <c r="L11" s="59">
        <f t="shared" si="22"/>
        <v>0.65630560284515382</v>
      </c>
      <c r="M11" s="60"/>
      <c r="N11" s="65">
        <f t="shared" ref="N11:N67" si="23">A11-A10</f>
        <v>24.75</v>
      </c>
      <c r="O11" s="65">
        <f t="shared" ref="O11:O67" si="24">RADIANS(B11-B10)</f>
        <v>1.064650843716541E-2</v>
      </c>
      <c r="P11" s="65">
        <f t="shared" ref="P11:P67" si="25">RADIANS(C11-C10)</f>
        <v>0.17767451785302288</v>
      </c>
      <c r="Q11" s="59">
        <f t="shared" ref="Q11:Q67" si="26">ACOS(COS(O11)-SIN(RADIANS(B10))*SIN(RADIANS(B11))*(1-COS(P11)))</f>
        <v>1.0968622159431396E-2</v>
      </c>
      <c r="R11" s="59">
        <f t="shared" ref="R11:R67" si="27">2/Q11*TAN(Q11/2)</f>
        <v>1.0000100260099634</v>
      </c>
      <c r="S11" s="59">
        <f t="shared" ref="S11:S67" si="28">(N11/2)*(COS(RADIANS(B10))+COS(RADIANS(B11)))*R11</f>
        <v>24.746810117356404</v>
      </c>
      <c r="T11" s="59">
        <f t="shared" ref="T11:T67" si="29">(N11/2)*(SIN(RADIANS(B10))*COS(RADIANS(C10))+SIN(RADIANS(B11))*COS(RADIANS(C11)))*R11</f>
        <v>0.35592304941683428</v>
      </c>
      <c r="U11" s="99">
        <f t="shared" ref="U11:U67" si="30">(N11/2)*(SIN(RADIANS(B10))*SIN(RADIANS(C10))+SIN(RADIANS(B11))*SIN(RADIANS(C11)))*R11</f>
        <v>-0.15832352696747215</v>
      </c>
      <c r="W11" s="72">
        <f>B12+0.001</f>
        <v>1.9209999999999998</v>
      </c>
      <c r="X11" s="72">
        <f>C12+0.001</f>
        <v>334.25099999999998</v>
      </c>
    </row>
    <row r="12" spans="1:24" x14ac:dyDescent="0.4">
      <c r="A12" s="96">
        <v>218.88</v>
      </c>
      <c r="B12" s="64">
        <v>1.92</v>
      </c>
      <c r="C12" s="64">
        <v>334.25</v>
      </c>
      <c r="D12" s="63">
        <f t="shared" si="14"/>
        <v>173.2897668195171</v>
      </c>
      <c r="E12" s="63">
        <f t="shared" si="15"/>
        <v>-67.749766819517092</v>
      </c>
      <c r="F12" s="63">
        <f t="shared" si="16"/>
        <v>-0.35845833949985939</v>
      </c>
      <c r="G12" s="63">
        <f t="shared" si="17"/>
        <v>-0.12958230615129562</v>
      </c>
      <c r="H12" s="63">
        <f t="shared" si="18"/>
        <v>18154.091541660502</v>
      </c>
      <c r="I12" s="63">
        <f t="shared" si="19"/>
        <v>30989.650417693847</v>
      </c>
      <c r="J12" s="59">
        <f t="shared" si="20"/>
        <v>0.38116132440803141</v>
      </c>
      <c r="K12" s="59">
        <f t="shared" si="21"/>
        <v>199.87486900792024</v>
      </c>
      <c r="L12" s="59">
        <f t="shared" si="22"/>
        <v>0.35788891989218408</v>
      </c>
      <c r="M12" s="60"/>
      <c r="N12" s="65">
        <f t="shared" si="23"/>
        <v>24.740000000000009</v>
      </c>
      <c r="O12" s="65">
        <f t="shared" si="24"/>
        <v>1.2391837689159739E-2</v>
      </c>
      <c r="P12" s="65">
        <f t="shared" si="25"/>
        <v>-8.97099235525083E-2</v>
      </c>
      <c r="Q12" s="59">
        <f t="shared" si="26"/>
        <v>1.2619344581814129E-2</v>
      </c>
      <c r="R12" s="59">
        <f t="shared" si="27"/>
        <v>1.000013270866142</v>
      </c>
      <c r="S12" s="59">
        <f t="shared" si="28"/>
        <v>24.730625100346153</v>
      </c>
      <c r="T12" s="59">
        <f t="shared" si="29"/>
        <v>0.61779606981741475</v>
      </c>
      <c r="U12" s="99">
        <f t="shared" si="30"/>
        <v>-0.27200674169290268</v>
      </c>
      <c r="W12" s="72">
        <f>W11+0.001</f>
        <v>1.9219999999999997</v>
      </c>
      <c r="X12" s="72">
        <f>X11+0.001</f>
        <v>334.25199999999995</v>
      </c>
    </row>
    <row r="13" spans="1:24" x14ac:dyDescent="0.4">
      <c r="A13" s="97">
        <v>243.64</v>
      </c>
      <c r="B13" s="64">
        <v>1.07</v>
      </c>
      <c r="C13" s="66">
        <v>293.14</v>
      </c>
      <c r="D13" s="63">
        <f t="shared" si="14"/>
        <v>198.0417480892053</v>
      </c>
      <c r="E13" s="63">
        <f t="shared" si="15"/>
        <v>-92.501748089205293</v>
      </c>
      <c r="F13" s="63">
        <f t="shared" si="16"/>
        <v>0.10600410644607755</v>
      </c>
      <c r="G13" s="63">
        <f t="shared" si="17"/>
        <v>-0.52238291376472379</v>
      </c>
      <c r="H13" s="63">
        <f t="shared" si="18"/>
        <v>18154.556004106449</v>
      </c>
      <c r="I13" s="63">
        <f t="shared" si="19"/>
        <v>30989.257617086234</v>
      </c>
      <c r="J13" s="59">
        <f t="shared" si="20"/>
        <v>0.53302981077680278</v>
      </c>
      <c r="K13" s="59">
        <f t="shared" si="21"/>
        <v>-78.529061181038756</v>
      </c>
      <c r="L13" s="59">
        <f t="shared" si="22"/>
        <v>0.25457740778910587</v>
      </c>
      <c r="M13" s="60"/>
      <c r="N13" s="65">
        <f t="shared" si="23"/>
        <v>24.759999999999991</v>
      </c>
      <c r="O13" s="65">
        <f t="shared" si="24"/>
        <v>-1.4835298641951799E-2</v>
      </c>
      <c r="P13" s="65">
        <f t="shared" si="25"/>
        <v>-0.71750485549486909</v>
      </c>
      <c r="Q13" s="59">
        <f t="shared" si="26"/>
        <v>2.2991657100673635E-2</v>
      </c>
      <c r="R13" s="59">
        <f t="shared" si="27"/>
        <v>1.0000440536867705</v>
      </c>
      <c r="S13" s="59">
        <f t="shared" si="28"/>
        <v>24.751981269688208</v>
      </c>
      <c r="T13" s="59">
        <f t="shared" si="29"/>
        <v>0.46446244594593694</v>
      </c>
      <c r="U13" s="99">
        <f t="shared" si="30"/>
        <v>-0.39280060761342817</v>
      </c>
      <c r="W13" s="72">
        <f>W12+0.001</f>
        <v>1.9229999999999996</v>
      </c>
      <c r="X13" s="72">
        <f>X12+0.001</f>
        <v>334.25299999999993</v>
      </c>
    </row>
    <row r="14" spans="1:24" x14ac:dyDescent="0.4">
      <c r="A14" s="96">
        <v>268.42</v>
      </c>
      <c r="B14" s="64">
        <v>0</v>
      </c>
      <c r="C14" s="64">
        <v>345.58</v>
      </c>
      <c r="D14" s="63">
        <f t="shared" si="14"/>
        <v>222.82030775004338</v>
      </c>
      <c r="E14" s="63">
        <f t="shared" si="15"/>
        <v>-117.28030775004338</v>
      </c>
      <c r="F14" s="63">
        <f t="shared" si="16"/>
        <v>0.19693037504504063</v>
      </c>
      <c r="G14" s="63">
        <f t="shared" si="17"/>
        <v>-0.73514485119811146</v>
      </c>
      <c r="H14" s="63">
        <f t="shared" si="18"/>
        <v>18154.646930375049</v>
      </c>
      <c r="I14" s="63">
        <f t="shared" si="19"/>
        <v>30989.044855148801</v>
      </c>
      <c r="J14" s="59">
        <f t="shared" si="20"/>
        <v>0.76106473105674388</v>
      </c>
      <c r="K14" s="59">
        <f t="shared" si="21"/>
        <v>-75.003715489358385</v>
      </c>
      <c r="L14" s="59">
        <f t="shared" si="22"/>
        <v>0.32168458219041102</v>
      </c>
      <c r="M14" s="60"/>
      <c r="N14" s="65">
        <f t="shared" si="23"/>
        <v>24.78000000000003</v>
      </c>
      <c r="O14" s="65">
        <f t="shared" si="24"/>
        <v>-1.8675022996339326E-2</v>
      </c>
      <c r="P14" s="65">
        <f t="shared" si="25"/>
        <v>0.91525065974582642</v>
      </c>
      <c r="Q14" s="59">
        <f t="shared" si="26"/>
        <v>1.867502299633661E-2</v>
      </c>
      <c r="R14" s="59">
        <f t="shared" si="27"/>
        <v>1.0000290640539542</v>
      </c>
      <c r="S14" s="59">
        <f t="shared" si="28"/>
        <v>24.778559660838077</v>
      </c>
      <c r="T14" s="59">
        <f t="shared" si="29"/>
        <v>9.0926268598963078E-2</v>
      </c>
      <c r="U14" s="99">
        <f t="shared" si="30"/>
        <v>-0.21276193743338764</v>
      </c>
      <c r="W14" s="72">
        <f>B15+0.001</f>
        <v>0.45100000000000001</v>
      </c>
      <c r="X14" s="72">
        <f>C15+0.001</f>
        <v>1.1709999999999998</v>
      </c>
    </row>
    <row r="15" spans="1:24" x14ac:dyDescent="0.4">
      <c r="A15" s="96">
        <v>295.5</v>
      </c>
      <c r="B15" s="64">
        <v>0.45</v>
      </c>
      <c r="C15" s="64">
        <v>1.17</v>
      </c>
      <c r="D15" s="63">
        <f t="shared" si="14"/>
        <v>249.90002934581122</v>
      </c>
      <c r="E15" s="63">
        <f t="shared" si="15"/>
        <v>-144.3600293458112</v>
      </c>
      <c r="F15" s="63">
        <f t="shared" si="16"/>
        <v>0.3032505686003939</v>
      </c>
      <c r="G15" s="63">
        <f t="shared" si="17"/>
        <v>-0.7329734535686081</v>
      </c>
      <c r="H15" s="63">
        <f t="shared" si="18"/>
        <v>18154.753250568603</v>
      </c>
      <c r="I15" s="63">
        <f t="shared" si="19"/>
        <v>30989.047026546432</v>
      </c>
      <c r="J15" s="59">
        <f t="shared" si="20"/>
        <v>0.79322820864663823</v>
      </c>
      <c r="K15" s="59">
        <f t="shared" si="21"/>
        <v>-67.523822083592236</v>
      </c>
      <c r="L15" s="59">
        <f t="shared" si="22"/>
        <v>0.23884284123405083</v>
      </c>
      <c r="M15" s="60"/>
      <c r="N15" s="65">
        <f t="shared" si="23"/>
        <v>27.079999999999984</v>
      </c>
      <c r="O15" s="65">
        <f t="shared" si="24"/>
        <v>7.8539816339744835E-3</v>
      </c>
      <c r="P15" s="65">
        <f t="shared" si="25"/>
        <v>-6.0110884767936694</v>
      </c>
      <c r="Q15" s="59">
        <f t="shared" si="26"/>
        <v>7.8539816339806556E-3</v>
      </c>
      <c r="R15" s="59">
        <f t="shared" si="27"/>
        <v>1.0000051404506678</v>
      </c>
      <c r="S15" s="59">
        <f t="shared" si="28"/>
        <v>27.079721595767843</v>
      </c>
      <c r="T15" s="59">
        <f t="shared" si="29"/>
        <v>0.10632019355535326</v>
      </c>
      <c r="U15" s="99">
        <f t="shared" si="30"/>
        <v>2.1713976295033807E-3</v>
      </c>
      <c r="W15" s="72">
        <f>W14+0.001</f>
        <v>0.45200000000000001</v>
      </c>
      <c r="X15" s="72">
        <f>X14+0.001</f>
        <v>1.1719999999999997</v>
      </c>
    </row>
    <row r="16" spans="1:24" x14ac:dyDescent="0.4">
      <c r="A16" s="96">
        <v>307.87</v>
      </c>
      <c r="B16" s="64">
        <v>0.46</v>
      </c>
      <c r="C16" s="64">
        <v>176.6</v>
      </c>
      <c r="D16" s="63">
        <f t="shared" si="14"/>
        <v>262.26989887004532</v>
      </c>
      <c r="E16" s="63">
        <f t="shared" si="15"/>
        <v>-156.7298988700453</v>
      </c>
      <c r="F16" s="63">
        <f t="shared" si="16"/>
        <v>0.30224837066825178</v>
      </c>
      <c r="G16" s="63">
        <f t="shared" si="17"/>
        <v>-0.72903658599965604</v>
      </c>
      <c r="H16" s="63">
        <f t="shared" si="18"/>
        <v>18154.752248370671</v>
      </c>
      <c r="I16" s="63">
        <f t="shared" si="19"/>
        <v>30989.050963414</v>
      </c>
      <c r="J16" s="59">
        <f t="shared" si="20"/>
        <v>0.78920746404075959</v>
      </c>
      <c r="K16" s="59">
        <f t="shared" si="21"/>
        <v>-67.481787755533858</v>
      </c>
      <c r="L16" s="59">
        <f t="shared" si="22"/>
        <v>0.23707999969657428</v>
      </c>
      <c r="M16" s="60"/>
      <c r="N16" s="65">
        <f t="shared" si="23"/>
        <v>12.370000000000005</v>
      </c>
      <c r="O16" s="65">
        <f t="shared" si="24"/>
        <v>1.745329251994331E-4</v>
      </c>
      <c r="P16" s="65">
        <f t="shared" si="25"/>
        <v>3.0618311067736523</v>
      </c>
      <c r="Q16" s="59">
        <f t="shared" si="26"/>
        <v>1.5869868762409922E-2</v>
      </c>
      <c r="R16" s="59">
        <f t="shared" si="27"/>
        <v>1.000020988256473</v>
      </c>
      <c r="S16" s="59">
        <f t="shared" si="28"/>
        <v>12.369869524234105</v>
      </c>
      <c r="T16" s="59">
        <f t="shared" si="29"/>
        <v>-1.0021979321420981E-3</v>
      </c>
      <c r="U16" s="99">
        <f t="shared" si="30"/>
        <v>3.9368675689520358E-3</v>
      </c>
      <c r="W16" s="72">
        <f>W15+0.001</f>
        <v>0.45300000000000001</v>
      </c>
      <c r="X16" s="72">
        <f>X15+0.001</f>
        <v>1.1729999999999996</v>
      </c>
    </row>
    <row r="17" spans="1:24" x14ac:dyDescent="0.4">
      <c r="A17" s="96">
        <v>320.25</v>
      </c>
      <c r="B17" s="64">
        <v>2.27</v>
      </c>
      <c r="C17" s="64">
        <v>190.08</v>
      </c>
      <c r="D17" s="63">
        <f t="shared" si="14"/>
        <v>274.64588922072477</v>
      </c>
      <c r="E17" s="63">
        <f t="shared" si="15"/>
        <v>-169.10588922072475</v>
      </c>
      <c r="F17" s="63">
        <f t="shared" si="16"/>
        <v>1.1222423118704528E-2</v>
      </c>
      <c r="G17" s="63">
        <f t="shared" si="17"/>
        <v>-0.76900436085091739</v>
      </c>
      <c r="H17" s="63">
        <f t="shared" si="18"/>
        <v>18154.46122242312</v>
      </c>
      <c r="I17" s="63">
        <f t="shared" si="19"/>
        <v>30989.01099563915</v>
      </c>
      <c r="J17" s="59">
        <f t="shared" si="20"/>
        <v>0.76908624340081866</v>
      </c>
      <c r="K17" s="59">
        <f t="shared" si="21"/>
        <v>-89.163916522357596</v>
      </c>
      <c r="L17" s="59">
        <f t="shared" si="22"/>
        <v>0.48570960008147224</v>
      </c>
      <c r="M17" s="60"/>
      <c r="N17" s="65">
        <f t="shared" si="23"/>
        <v>12.379999999999995</v>
      </c>
      <c r="O17" s="65">
        <f t="shared" si="24"/>
        <v>3.1590459461097363E-2</v>
      </c>
      <c r="P17" s="65">
        <f t="shared" si="25"/>
        <v>0.23527038316883594</v>
      </c>
      <c r="Q17" s="59">
        <f t="shared" si="26"/>
        <v>3.186660837563271E-2</v>
      </c>
      <c r="R17" s="59">
        <f t="shared" si="27"/>
        <v>1.0000846319883396</v>
      </c>
      <c r="S17" s="59">
        <f t="shared" si="28"/>
        <v>12.375990350679468</v>
      </c>
      <c r="T17" s="59">
        <f t="shared" si="29"/>
        <v>-0.29102594754954725</v>
      </c>
      <c r="U17" s="99">
        <f t="shared" si="30"/>
        <v>-3.9967774851261344E-2</v>
      </c>
      <c r="W17" s="72">
        <f>B18+0.001</f>
        <v>2.6909999999999998</v>
      </c>
      <c r="X17" s="72">
        <f>C18+0.001</f>
        <v>193.721</v>
      </c>
    </row>
    <row r="18" spans="1:24" x14ac:dyDescent="0.4">
      <c r="A18" s="96">
        <v>332.61</v>
      </c>
      <c r="B18" s="64">
        <v>2.69</v>
      </c>
      <c r="C18" s="64">
        <v>193.72</v>
      </c>
      <c r="D18" s="63">
        <f t="shared" si="14"/>
        <v>286.99429275172582</v>
      </c>
      <c r="E18" s="63">
        <f t="shared" si="15"/>
        <v>-181.4542927517258</v>
      </c>
      <c r="F18" s="63">
        <f t="shared" si="16"/>
        <v>-0.51154763758572575</v>
      </c>
      <c r="G18" s="63">
        <f t="shared" si="17"/>
        <v>-0.88063828654503418</v>
      </c>
      <c r="H18" s="63">
        <f t="shared" si="18"/>
        <v>18153.938452362418</v>
      </c>
      <c r="I18" s="63">
        <f t="shared" si="19"/>
        <v>30988.899361713455</v>
      </c>
      <c r="J18" s="59">
        <f t="shared" si="20"/>
        <v>1.0184325099134015</v>
      </c>
      <c r="K18" s="59">
        <f t="shared" si="21"/>
        <v>239.8484326757856</v>
      </c>
      <c r="L18" s="59">
        <f t="shared" si="22"/>
        <v>0.9579316043699182</v>
      </c>
      <c r="M18" s="60"/>
      <c r="N18" s="65">
        <f t="shared" si="23"/>
        <v>12.360000000000014</v>
      </c>
      <c r="O18" s="65">
        <f t="shared" si="24"/>
        <v>7.3303828583761825E-3</v>
      </c>
      <c r="P18" s="65">
        <f t="shared" si="25"/>
        <v>6.3529984772593362E-2</v>
      </c>
      <c r="Q18" s="59">
        <f t="shared" si="26"/>
        <v>7.8252638865532465E-3</v>
      </c>
      <c r="R18" s="59">
        <f t="shared" si="27"/>
        <v>1.0000051029274888</v>
      </c>
      <c r="S18" s="59">
        <f t="shared" si="28"/>
        <v>12.348403531001049</v>
      </c>
      <c r="T18" s="59">
        <f t="shared" si="29"/>
        <v>-0.52277006070443033</v>
      </c>
      <c r="U18" s="99">
        <f t="shared" si="30"/>
        <v>-0.11163392569411683</v>
      </c>
      <c r="W18" s="72">
        <f>W17+0.001</f>
        <v>2.6919999999999997</v>
      </c>
      <c r="X18" s="72">
        <f>X17+0.001</f>
        <v>193.72200000000001</v>
      </c>
    </row>
    <row r="19" spans="1:24" x14ac:dyDescent="0.4">
      <c r="A19" s="96">
        <v>344.99</v>
      </c>
      <c r="B19" s="64">
        <v>3.61</v>
      </c>
      <c r="C19" s="64">
        <v>191.98</v>
      </c>
      <c r="D19" s="63">
        <f t="shared" si="14"/>
        <v>299.35545779051807</v>
      </c>
      <c r="E19" s="63">
        <f t="shared" si="15"/>
        <v>-193.81545779051805</v>
      </c>
      <c r="F19" s="63">
        <f t="shared" si="16"/>
        <v>-1.1750453109414287</v>
      </c>
      <c r="G19" s="63">
        <f t="shared" si="17"/>
        <v>-1.0304446715392896</v>
      </c>
      <c r="H19" s="63">
        <f t="shared" si="18"/>
        <v>18153.274954689063</v>
      </c>
      <c r="I19" s="63">
        <f t="shared" si="19"/>
        <v>30988.749555328461</v>
      </c>
      <c r="J19" s="59">
        <f t="shared" si="20"/>
        <v>1.5628652225541246</v>
      </c>
      <c r="K19" s="59">
        <f t="shared" si="21"/>
        <v>221.24883107797234</v>
      </c>
      <c r="L19" s="59">
        <f t="shared" si="22"/>
        <v>1.5624939981926642</v>
      </c>
      <c r="M19" s="60"/>
      <c r="N19" s="65">
        <f t="shared" si="23"/>
        <v>12.379999999999995</v>
      </c>
      <c r="O19" s="65">
        <f t="shared" si="24"/>
        <v>1.6057029118347832E-2</v>
      </c>
      <c r="P19" s="65">
        <f t="shared" si="25"/>
        <v>-3.0368728984701492E-2</v>
      </c>
      <c r="Q19" s="59">
        <f t="shared" si="26"/>
        <v>1.614166754799129E-2</v>
      </c>
      <c r="R19" s="59">
        <f t="shared" si="27"/>
        <v>1.0000217133516847</v>
      </c>
      <c r="S19" s="59">
        <f t="shared" si="28"/>
        <v>12.361165038792246</v>
      </c>
      <c r="T19" s="59">
        <f t="shared" si="29"/>
        <v>-0.66349767335570298</v>
      </c>
      <c r="U19" s="99">
        <f t="shared" si="30"/>
        <v>-0.14980638499425555</v>
      </c>
      <c r="W19" s="72">
        <f>W18+0.001</f>
        <v>2.6929999999999996</v>
      </c>
      <c r="X19" s="72">
        <f>X18+0.001</f>
        <v>193.72300000000001</v>
      </c>
    </row>
    <row r="20" spans="1:24" x14ac:dyDescent="0.4">
      <c r="A20" s="96">
        <v>357.37</v>
      </c>
      <c r="B20" s="64">
        <v>4.4000000000000004</v>
      </c>
      <c r="C20" s="64">
        <v>189.74</v>
      </c>
      <c r="D20" s="63">
        <f t="shared" si="14"/>
        <v>311.70513509533885</v>
      </c>
      <c r="E20" s="63">
        <f t="shared" si="15"/>
        <v>-206.16513509533883</v>
      </c>
      <c r="F20" s="63">
        <f t="shared" si="16"/>
        <v>-2.0243676015986356</v>
      </c>
      <c r="G20" s="63">
        <f t="shared" si="17"/>
        <v>-1.1916889759770948</v>
      </c>
      <c r="H20" s="63">
        <f t="shared" si="18"/>
        <v>18152.425632398405</v>
      </c>
      <c r="I20" s="63">
        <f t="shared" si="19"/>
        <v>30988.588311024021</v>
      </c>
      <c r="J20" s="59">
        <f t="shared" si="20"/>
        <v>2.3490821190132007</v>
      </c>
      <c r="K20" s="59">
        <f t="shared" si="21"/>
        <v>210.48414002223933</v>
      </c>
      <c r="L20" s="59">
        <f t="shared" si="22"/>
        <v>2.3167584603928444</v>
      </c>
      <c r="M20" s="60"/>
      <c r="N20" s="65">
        <f t="shared" si="23"/>
        <v>12.379999999999995</v>
      </c>
      <c r="O20" s="65">
        <f t="shared" si="24"/>
        <v>1.3788101090755211E-2</v>
      </c>
      <c r="P20" s="65">
        <f t="shared" si="25"/>
        <v>-3.9095375244672645E-2</v>
      </c>
      <c r="Q20" s="59">
        <f t="shared" si="26"/>
        <v>1.4053267908339162E-2</v>
      </c>
      <c r="R20" s="59">
        <f t="shared" si="27"/>
        <v>1.0000164581866151</v>
      </c>
      <c r="S20" s="59">
        <f t="shared" si="28"/>
        <v>12.34967730482075</v>
      </c>
      <c r="T20" s="59">
        <f t="shared" si="29"/>
        <v>-0.8493222906572071</v>
      </c>
      <c r="U20" s="99">
        <f t="shared" si="30"/>
        <v>-0.16124430443780507</v>
      </c>
      <c r="W20" s="72">
        <f>B21+0.001</f>
        <v>4.7709999999999999</v>
      </c>
      <c r="X20" s="72">
        <f>C21+0.001</f>
        <v>187.77100000000002</v>
      </c>
    </row>
    <row r="21" spans="1:24" x14ac:dyDescent="0.4">
      <c r="A21" s="96">
        <v>369.75</v>
      </c>
      <c r="B21" s="64">
        <v>4.7699999999999996</v>
      </c>
      <c r="C21" s="64">
        <v>187.77</v>
      </c>
      <c r="D21" s="63">
        <f t="shared" si="14"/>
        <v>324.04550343129637</v>
      </c>
      <c r="E21" s="63">
        <f t="shared" si="15"/>
        <v>-218.50550343129635</v>
      </c>
      <c r="F21" s="63">
        <f t="shared" si="16"/>
        <v>-3.0024272912266246</v>
      </c>
      <c r="G21" s="63">
        <f t="shared" si="17"/>
        <v>-1.3416210910144992</v>
      </c>
      <c r="H21" s="63">
        <f t="shared" si="18"/>
        <v>18151.447572708777</v>
      </c>
      <c r="I21" s="63">
        <f t="shared" si="19"/>
        <v>30988.438378908984</v>
      </c>
      <c r="J21" s="59">
        <f t="shared" si="20"/>
        <v>3.2885432627468019</v>
      </c>
      <c r="K21" s="59">
        <f t="shared" si="21"/>
        <v>204.07726434855888</v>
      </c>
      <c r="L21" s="59">
        <f t="shared" si="22"/>
        <v>3.1623701565111779</v>
      </c>
      <c r="M21" s="60"/>
      <c r="N21" s="65">
        <f t="shared" si="23"/>
        <v>12.379999999999995</v>
      </c>
      <c r="O21" s="65">
        <f t="shared" si="24"/>
        <v>6.4577182323790061E-3</v>
      </c>
      <c r="P21" s="65">
        <f t="shared" si="25"/>
        <v>-3.4382986264288269E-2</v>
      </c>
      <c r="Q21" s="59">
        <f t="shared" si="26"/>
        <v>7.0173641133155495E-3</v>
      </c>
      <c r="R21" s="59">
        <f t="shared" si="27"/>
        <v>1.0000041036367993</v>
      </c>
      <c r="S21" s="59">
        <f t="shared" si="28"/>
        <v>12.34036833595751</v>
      </c>
      <c r="T21" s="59">
        <f t="shared" si="29"/>
        <v>-0.97805968962798884</v>
      </c>
      <c r="U21" s="99">
        <f t="shared" si="30"/>
        <v>-0.14993211503740436</v>
      </c>
      <c r="W21" s="72">
        <f>W20+0.001</f>
        <v>4.7720000000000002</v>
      </c>
      <c r="X21" s="72">
        <f>X20+0.001</f>
        <v>187.77200000000002</v>
      </c>
    </row>
    <row r="22" spans="1:24" x14ac:dyDescent="0.4">
      <c r="A22" s="96">
        <v>382.15</v>
      </c>
      <c r="B22" s="64">
        <v>5.52</v>
      </c>
      <c r="C22" s="64">
        <v>188.5</v>
      </c>
      <c r="D22" s="63">
        <f t="shared" si="14"/>
        <v>336.39545626101796</v>
      </c>
      <c r="E22" s="63">
        <f t="shared" si="15"/>
        <v>-230.85545626101793</v>
      </c>
      <c r="F22" s="63">
        <f t="shared" si="16"/>
        <v>-4.1031241685586197</v>
      </c>
      <c r="G22" s="63">
        <f t="shared" si="17"/>
        <v>-1.4994796742970595</v>
      </c>
      <c r="H22" s="63">
        <f t="shared" si="18"/>
        <v>18150.346875831445</v>
      </c>
      <c r="I22" s="63">
        <f t="shared" si="19"/>
        <v>30988.280520325701</v>
      </c>
      <c r="J22" s="59">
        <f t="shared" si="20"/>
        <v>4.3685314736464793</v>
      </c>
      <c r="K22" s="59">
        <f t="shared" si="21"/>
        <v>200.07474393202739</v>
      </c>
      <c r="L22" s="59">
        <f t="shared" si="22"/>
        <v>4.1070224243664644</v>
      </c>
      <c r="M22" s="60"/>
      <c r="N22" s="65">
        <f t="shared" si="23"/>
        <v>12.399999999999977</v>
      </c>
      <c r="O22" s="65">
        <f t="shared" si="24"/>
        <v>1.3089969389957472E-2</v>
      </c>
      <c r="P22" s="65">
        <f t="shared" si="25"/>
        <v>1.2740903539558427E-2</v>
      </c>
      <c r="Q22" s="59">
        <f t="shared" si="26"/>
        <v>1.3139475213082008E-2</v>
      </c>
      <c r="R22" s="59">
        <f t="shared" si="27"/>
        <v>1.0000143873991321</v>
      </c>
      <c r="S22" s="59">
        <f t="shared" si="28"/>
        <v>12.349952829721579</v>
      </c>
      <c r="T22" s="59">
        <f t="shared" si="29"/>
        <v>-1.1006968773319952</v>
      </c>
      <c r="U22" s="99">
        <f t="shared" si="30"/>
        <v>-0.15785858328256039</v>
      </c>
      <c r="W22" s="72">
        <f>W21+0.001</f>
        <v>4.7730000000000006</v>
      </c>
      <c r="X22" s="72">
        <f>X21+0.001</f>
        <v>187.77300000000002</v>
      </c>
    </row>
    <row r="23" spans="1:24" x14ac:dyDescent="0.4">
      <c r="A23" s="96">
        <v>394.47</v>
      </c>
      <c r="B23" s="64">
        <v>6.33</v>
      </c>
      <c r="C23" s="64">
        <v>189.78</v>
      </c>
      <c r="D23" s="63">
        <f t="shared" si="14"/>
        <v>348.64954458747297</v>
      </c>
      <c r="E23" s="63">
        <f t="shared" si="15"/>
        <v>-243.10954458747295</v>
      </c>
      <c r="F23" s="63">
        <f t="shared" si="16"/>
        <v>-5.3584860846336042</v>
      </c>
      <c r="G23" s="63">
        <f t="shared" si="17"/>
        <v>-1.7024350513115738</v>
      </c>
      <c r="H23" s="63">
        <f t="shared" si="18"/>
        <v>18149.091513915369</v>
      </c>
      <c r="I23" s="63">
        <f t="shared" si="19"/>
        <v>30988.077564948686</v>
      </c>
      <c r="J23" s="59">
        <f t="shared" si="20"/>
        <v>5.6224245858122641</v>
      </c>
      <c r="K23" s="59">
        <f t="shared" si="21"/>
        <v>197.62548003749646</v>
      </c>
      <c r="L23" s="59">
        <f t="shared" si="22"/>
        <v>5.1991426459430894</v>
      </c>
      <c r="M23" s="60"/>
      <c r="N23" s="65">
        <f t="shared" si="23"/>
        <v>12.32000000000005</v>
      </c>
      <c r="O23" s="65">
        <f t="shared" si="24"/>
        <v>1.4137166941154078E-2</v>
      </c>
      <c r="P23" s="65">
        <f t="shared" si="25"/>
        <v>2.2340214425527437E-2</v>
      </c>
      <c r="Q23" s="59">
        <f t="shared" si="26"/>
        <v>1.4323149910479893E-2</v>
      </c>
      <c r="R23" s="59">
        <f t="shared" si="27"/>
        <v>1.0000170964026838</v>
      </c>
      <c r="S23" s="59">
        <f t="shared" si="28"/>
        <v>12.254088326454994</v>
      </c>
      <c r="T23" s="59">
        <f t="shared" si="29"/>
        <v>-1.2553619160749847</v>
      </c>
      <c r="U23" s="99">
        <f t="shared" si="30"/>
        <v>-0.20295537701451435</v>
      </c>
      <c r="W23" s="72">
        <f t="shared" ref="W23:X23" si="31">B24-0.001</f>
        <v>6.9589999999999996</v>
      </c>
      <c r="X23" s="72">
        <f t="shared" si="31"/>
        <v>190.15899999999999</v>
      </c>
    </row>
    <row r="24" spans="1:24" x14ac:dyDescent="0.4">
      <c r="A24" s="96">
        <v>406.87</v>
      </c>
      <c r="B24" s="64">
        <v>6.96</v>
      </c>
      <c r="C24" s="64">
        <v>190.16</v>
      </c>
      <c r="D24" s="63">
        <f t="shared" si="14"/>
        <v>360.96618227277355</v>
      </c>
      <c r="E24" s="63">
        <f t="shared" si="15"/>
        <v>-255.42618227277353</v>
      </c>
      <c r="F24" s="63">
        <f t="shared" si="16"/>
        <v>-6.7716580039869116</v>
      </c>
      <c r="G24" s="63">
        <f t="shared" si="17"/>
        <v>-1.9510805127307007</v>
      </c>
      <c r="H24" s="63">
        <f t="shared" si="18"/>
        <v>18147.678341996016</v>
      </c>
      <c r="I24" s="63">
        <f t="shared" si="19"/>
        <v>30987.828919487267</v>
      </c>
      <c r="J24" s="59">
        <f t="shared" si="20"/>
        <v>7.0471318484981884</v>
      </c>
      <c r="K24" s="59">
        <f t="shared" si="21"/>
        <v>196.07298679286984</v>
      </c>
      <c r="L24" s="59">
        <f t="shared" si="22"/>
        <v>6.4415213637404785</v>
      </c>
      <c r="M24" s="60"/>
      <c r="N24" s="65">
        <f t="shared" si="23"/>
        <v>12.399999999999977</v>
      </c>
      <c r="O24" s="65">
        <f t="shared" si="24"/>
        <v>1.0995574287564274E-2</v>
      </c>
      <c r="P24" s="65">
        <f t="shared" si="25"/>
        <v>6.6322511575783727E-3</v>
      </c>
      <c r="Q24" s="59">
        <f t="shared" si="26"/>
        <v>1.1022265582008917E-2</v>
      </c>
      <c r="R24" s="59">
        <f t="shared" si="27"/>
        <v>1.0000101243178807</v>
      </c>
      <c r="S24" s="59">
        <f t="shared" si="28"/>
        <v>12.316637685300552</v>
      </c>
      <c r="T24" s="59">
        <f t="shared" si="29"/>
        <v>-1.4131719193533077</v>
      </c>
      <c r="U24" s="99">
        <f t="shared" si="30"/>
        <v>-0.24864546141912683</v>
      </c>
      <c r="W24" s="72">
        <f t="shared" ref="W24:X24" si="32">B25+0.001</f>
        <v>7.9010000000000007</v>
      </c>
      <c r="X24" s="72">
        <f t="shared" si="32"/>
        <v>192.161</v>
      </c>
    </row>
    <row r="25" spans="1:24" x14ac:dyDescent="0.4">
      <c r="A25" s="96">
        <v>419.27</v>
      </c>
      <c r="B25" s="64">
        <v>7.9</v>
      </c>
      <c r="C25" s="64">
        <v>192.16</v>
      </c>
      <c r="D25" s="63">
        <f t="shared" si="14"/>
        <v>373.26194967476414</v>
      </c>
      <c r="E25" s="63">
        <f t="shared" si="15"/>
        <v>-267.72194967476412</v>
      </c>
      <c r="F25" s="63">
        <f t="shared" si="16"/>
        <v>-8.3442450092013161</v>
      </c>
      <c r="G25" s="63">
        <f t="shared" si="17"/>
        <v>-2.263114632227075</v>
      </c>
      <c r="H25" s="63">
        <f t="shared" si="18"/>
        <v>18146.1057549908</v>
      </c>
      <c r="I25" s="63">
        <f t="shared" si="19"/>
        <v>30987.516885367771</v>
      </c>
      <c r="J25" s="59">
        <f t="shared" si="20"/>
        <v>8.6456990817504948</v>
      </c>
      <c r="K25" s="59">
        <f t="shared" si="21"/>
        <v>195.17463286874238</v>
      </c>
      <c r="L25" s="59">
        <f t="shared" si="22"/>
        <v>7.8467645662178063</v>
      </c>
      <c r="M25" s="60"/>
      <c r="N25" s="65">
        <f t="shared" si="23"/>
        <v>12.399999999999977</v>
      </c>
      <c r="O25" s="65">
        <f t="shared" si="24"/>
        <v>1.6406094968746704E-2</v>
      </c>
      <c r="P25" s="65">
        <f t="shared" si="25"/>
        <v>3.4906585039886591E-2</v>
      </c>
      <c r="Q25" s="59">
        <f t="shared" si="26"/>
        <v>1.701330330546269E-2</v>
      </c>
      <c r="R25" s="59">
        <f t="shared" si="27"/>
        <v>1.0000241217389902</v>
      </c>
      <c r="S25" s="59">
        <f t="shared" si="28"/>
        <v>12.295767401990586</v>
      </c>
      <c r="T25" s="59">
        <f t="shared" si="29"/>
        <v>-1.5725870052144038</v>
      </c>
      <c r="U25" s="99">
        <f t="shared" si="30"/>
        <v>-0.31203411949637438</v>
      </c>
      <c r="W25" s="72">
        <f t="shared" ref="W25:X25" si="33">B26-0.001</f>
        <v>9.0389999999999997</v>
      </c>
      <c r="X25" s="72">
        <f t="shared" si="33"/>
        <v>192.529</v>
      </c>
    </row>
    <row r="26" spans="1:24" x14ac:dyDescent="0.4">
      <c r="A26" s="98">
        <v>431.62</v>
      </c>
      <c r="B26" s="64">
        <v>9.0399999999999991</v>
      </c>
      <c r="C26" s="67">
        <v>192.53</v>
      </c>
      <c r="D26" s="63">
        <f t="shared" si="14"/>
        <v>385.47704914038491</v>
      </c>
      <c r="E26" s="63">
        <f t="shared" si="15"/>
        <v>-279.93704914038489</v>
      </c>
      <c r="F26" s="63">
        <f t="shared" si="16"/>
        <v>-10.121113077506179</v>
      </c>
      <c r="G26" s="63">
        <f t="shared" si="17"/>
        <v>-2.65239833940461</v>
      </c>
      <c r="H26" s="63">
        <f t="shared" si="18"/>
        <v>18144.328886922496</v>
      </c>
      <c r="I26" s="63">
        <f t="shared" si="19"/>
        <v>30987.127601660595</v>
      </c>
      <c r="J26" s="59">
        <f t="shared" si="20"/>
        <v>10.462893809962084</v>
      </c>
      <c r="K26" s="59">
        <f t="shared" si="21"/>
        <v>194.68503126261496</v>
      </c>
      <c r="L26" s="59">
        <f t="shared" si="22"/>
        <v>9.4581512197248614</v>
      </c>
      <c r="M26" s="60"/>
      <c r="N26" s="65">
        <f t="shared" si="23"/>
        <v>12.350000000000023</v>
      </c>
      <c r="O26" s="65">
        <f t="shared" si="24"/>
        <v>1.9896753472735337E-2</v>
      </c>
      <c r="P26" s="65">
        <f t="shared" si="25"/>
        <v>6.4577182323790989E-3</v>
      </c>
      <c r="Q26" s="59">
        <f t="shared" si="26"/>
        <v>1.991937366458818E-2</v>
      </c>
      <c r="R26" s="59">
        <f t="shared" si="27"/>
        <v>1.0000330664326145</v>
      </c>
      <c r="S26" s="59">
        <f t="shared" si="28"/>
        <v>12.215099465620796</v>
      </c>
      <c r="T26" s="59">
        <f t="shared" si="29"/>
        <v>-1.7768680683048625</v>
      </c>
      <c r="U26" s="99">
        <f t="shared" si="30"/>
        <v>-0.38928370717753497</v>
      </c>
      <c r="W26" s="72">
        <f t="shared" ref="W26:X26" si="34">B27+0.001</f>
        <v>10.020999999999999</v>
      </c>
      <c r="X26" s="72">
        <f t="shared" si="34"/>
        <v>191.99100000000001</v>
      </c>
    </row>
    <row r="27" spans="1:24" x14ac:dyDescent="0.4">
      <c r="A27" s="96">
        <v>443.99</v>
      </c>
      <c r="B27" s="64">
        <v>10.02</v>
      </c>
      <c r="C27" s="64">
        <v>191.99</v>
      </c>
      <c r="D27" s="63">
        <f t="shared" si="14"/>
        <v>397.67618512233372</v>
      </c>
      <c r="E27" s="63">
        <f t="shared" si="15"/>
        <v>-292.1361851223337</v>
      </c>
      <c r="F27" s="63">
        <f t="shared" si="16"/>
        <v>-12.122490785645589</v>
      </c>
      <c r="G27" s="63">
        <f t="shared" si="17"/>
        <v>-3.0868027030344423</v>
      </c>
      <c r="H27" s="63">
        <f t="shared" si="18"/>
        <v>18142.327509214356</v>
      </c>
      <c r="I27" s="63">
        <f t="shared" si="19"/>
        <v>30986.693197296965</v>
      </c>
      <c r="J27" s="59">
        <f t="shared" si="20"/>
        <v>12.509321875126682</v>
      </c>
      <c r="K27" s="59">
        <f t="shared" si="21"/>
        <v>194.28587966372129</v>
      </c>
      <c r="L27" s="59">
        <f t="shared" si="22"/>
        <v>11.270525234162275</v>
      </c>
      <c r="M27" s="60"/>
      <c r="N27" s="65">
        <f t="shared" si="23"/>
        <v>12.370000000000005</v>
      </c>
      <c r="O27" s="65">
        <f t="shared" si="24"/>
        <v>1.7104226669544437E-2</v>
      </c>
      <c r="P27" s="65">
        <f t="shared" si="25"/>
        <v>-9.4247779607692407E-3</v>
      </c>
      <c r="Q27" s="59">
        <f t="shared" si="26"/>
        <v>1.7175070156622452E-2</v>
      </c>
      <c r="R27" s="59">
        <f t="shared" si="27"/>
        <v>1.0000245826447203</v>
      </c>
      <c r="S27" s="59">
        <f t="shared" si="28"/>
        <v>12.199135981948809</v>
      </c>
      <c r="T27" s="59">
        <f t="shared" si="29"/>
        <v>-2.00137770813941</v>
      </c>
      <c r="U27" s="99">
        <f t="shared" si="30"/>
        <v>-0.43440436362983209</v>
      </c>
      <c r="W27" s="72">
        <f t="shared" ref="W27:X27" si="35">B28-0.001</f>
        <v>11.649000000000001</v>
      </c>
      <c r="X27" s="72">
        <f t="shared" si="35"/>
        <v>191.059</v>
      </c>
    </row>
    <row r="28" spans="1:24" x14ac:dyDescent="0.4">
      <c r="A28" s="96">
        <v>456.35</v>
      </c>
      <c r="B28" s="64">
        <v>11.65</v>
      </c>
      <c r="C28" s="64">
        <v>191.06</v>
      </c>
      <c r="D28" s="63">
        <f t="shared" si="14"/>
        <v>409.8154384838441</v>
      </c>
      <c r="E28" s="63">
        <f t="shared" si="15"/>
        <v>-304.27543848384408</v>
      </c>
      <c r="F28" s="63">
        <f t="shared" si="16"/>
        <v>-14.399223714026224</v>
      </c>
      <c r="G28" s="63">
        <f t="shared" si="17"/>
        <v>-3.5496135748852802</v>
      </c>
      <c r="H28" s="63">
        <f t="shared" si="18"/>
        <v>18140.050776285974</v>
      </c>
      <c r="I28" s="63">
        <f t="shared" si="19"/>
        <v>30986.230386425115</v>
      </c>
      <c r="J28" s="59">
        <f t="shared" si="20"/>
        <v>14.830286581775317</v>
      </c>
      <c r="K28" s="59">
        <f t="shared" si="21"/>
        <v>193.84811827382092</v>
      </c>
      <c r="L28" s="59">
        <f t="shared" si="22"/>
        <v>13.312092936468202</v>
      </c>
      <c r="M28" s="60"/>
      <c r="N28" s="65">
        <f t="shared" si="23"/>
        <v>12.360000000000014</v>
      </c>
      <c r="O28" s="65">
        <f t="shared" si="24"/>
        <v>2.8448866807507585E-2</v>
      </c>
      <c r="P28" s="65">
        <f t="shared" si="25"/>
        <v>-1.6231562043547382E-2</v>
      </c>
      <c r="Q28" s="59">
        <f t="shared" si="26"/>
        <v>2.861111285605733E-2</v>
      </c>
      <c r="R28" s="59">
        <f t="shared" si="27"/>
        <v>1.0000682218995265</v>
      </c>
      <c r="S28" s="59">
        <f t="shared" si="28"/>
        <v>12.139253361510413</v>
      </c>
      <c r="T28" s="59">
        <f t="shared" si="29"/>
        <v>-2.2767329283806346</v>
      </c>
      <c r="U28" s="99">
        <f t="shared" si="30"/>
        <v>-0.46281087185083808</v>
      </c>
      <c r="W28" s="72">
        <f t="shared" ref="W28:X28" si="36">B29+0.001</f>
        <v>13.180999999999999</v>
      </c>
      <c r="X28" s="72">
        <f t="shared" si="36"/>
        <v>191.34100000000001</v>
      </c>
    </row>
    <row r="29" spans="1:24" x14ac:dyDescent="0.4">
      <c r="A29" s="96">
        <v>468.67</v>
      </c>
      <c r="B29" s="64">
        <v>13.18</v>
      </c>
      <c r="C29" s="64">
        <v>191.34</v>
      </c>
      <c r="D29" s="63">
        <f t="shared" si="14"/>
        <v>421.84699155838121</v>
      </c>
      <c r="E29" s="63">
        <f t="shared" si="15"/>
        <v>-316.30699155838118</v>
      </c>
      <c r="F29" s="63">
        <f t="shared" si="16"/>
        <v>-16.997308144856788</v>
      </c>
      <c r="G29" s="63">
        <f t="shared" si="17"/>
        <v>-4.0644483129782634</v>
      </c>
      <c r="H29" s="63">
        <f t="shared" si="18"/>
        <v>18137.452691855146</v>
      </c>
      <c r="I29" s="63">
        <f t="shared" si="19"/>
        <v>30985.715551687023</v>
      </c>
      <c r="J29" s="59">
        <f t="shared" si="20"/>
        <v>17.476504921181661</v>
      </c>
      <c r="K29" s="59">
        <f t="shared" si="21"/>
        <v>193.4482152912598</v>
      </c>
      <c r="L29" s="59">
        <f t="shared" si="22"/>
        <v>15.633270468142276</v>
      </c>
      <c r="M29" s="60"/>
      <c r="N29" s="65">
        <f t="shared" si="23"/>
        <v>12.319999999999993</v>
      </c>
      <c r="O29" s="65">
        <f t="shared" si="24"/>
        <v>2.6703537555513232E-2</v>
      </c>
      <c r="P29" s="65">
        <f t="shared" si="25"/>
        <v>4.8869219055841422E-3</v>
      </c>
      <c r="Q29" s="59">
        <f t="shared" si="26"/>
        <v>2.6724120992373868E-2</v>
      </c>
      <c r="R29" s="59">
        <f t="shared" si="27"/>
        <v>1.0000595191376345</v>
      </c>
      <c r="S29" s="59">
        <f t="shared" si="28"/>
        <v>12.031553074537078</v>
      </c>
      <c r="T29" s="59">
        <f t="shared" si="29"/>
        <v>-2.5980844308305655</v>
      </c>
      <c r="U29" s="99">
        <f t="shared" si="30"/>
        <v>-0.51483473809298341</v>
      </c>
      <c r="W29" s="72">
        <f t="shared" ref="W29:X29" si="37">B30-0.001</f>
        <v>14.439</v>
      </c>
      <c r="X29" s="72">
        <f t="shared" si="37"/>
        <v>192.47899999999998</v>
      </c>
    </row>
    <row r="30" spans="1:24" x14ac:dyDescent="0.4">
      <c r="A30" s="96">
        <v>480.99</v>
      </c>
      <c r="B30" s="64">
        <v>14.44</v>
      </c>
      <c r="C30" s="64">
        <v>192.48</v>
      </c>
      <c r="D30" s="63">
        <f t="shared" si="14"/>
        <v>433.8106341667347</v>
      </c>
      <c r="E30" s="63">
        <f t="shared" si="15"/>
        <v>-328.27063416673468</v>
      </c>
      <c r="F30" s="63">
        <f t="shared" si="16"/>
        <v>-19.874356318573955</v>
      </c>
      <c r="G30" s="63">
        <f t="shared" si="17"/>
        <v>-4.6725994191175815</v>
      </c>
      <c r="H30" s="63">
        <f t="shared" si="18"/>
        <v>18134.57564368143</v>
      </c>
      <c r="I30" s="63">
        <f t="shared" si="19"/>
        <v>30985.107400580884</v>
      </c>
      <c r="J30" s="59">
        <f t="shared" si="20"/>
        <v>20.416249028878408</v>
      </c>
      <c r="K30" s="59">
        <f t="shared" si="21"/>
        <v>193.23035847397713</v>
      </c>
      <c r="L30" s="59">
        <f t="shared" si="22"/>
        <v>18.228129230047433</v>
      </c>
      <c r="M30" s="60"/>
      <c r="N30" s="65">
        <f t="shared" si="23"/>
        <v>12.319999999999993</v>
      </c>
      <c r="O30" s="65">
        <f t="shared" si="24"/>
        <v>2.1991148575128548E-2</v>
      </c>
      <c r="P30" s="65">
        <f t="shared" si="25"/>
        <v>1.9896753472735118E-2</v>
      </c>
      <c r="Q30" s="59">
        <f t="shared" si="26"/>
        <v>2.2497128689302315E-2</v>
      </c>
      <c r="R30" s="59">
        <f t="shared" si="27"/>
        <v>1.0000421788680336</v>
      </c>
      <c r="S30" s="59">
        <f t="shared" si="28"/>
        <v>11.963642608353521</v>
      </c>
      <c r="T30" s="59">
        <f t="shared" si="29"/>
        <v>-2.8770481737171663</v>
      </c>
      <c r="U30" s="99">
        <f t="shared" si="30"/>
        <v>-0.60815110613931844</v>
      </c>
      <c r="W30" s="72">
        <f t="shared" ref="W30:X30" si="38">B31+0.001</f>
        <v>15.901</v>
      </c>
      <c r="X30" s="72">
        <f t="shared" si="38"/>
        <v>190.90100000000001</v>
      </c>
    </row>
    <row r="31" spans="1:24" x14ac:dyDescent="0.4">
      <c r="A31" s="96">
        <v>493.3</v>
      </c>
      <c r="B31" s="64">
        <v>15.9</v>
      </c>
      <c r="C31" s="64">
        <v>190.9</v>
      </c>
      <c r="D31" s="63">
        <f t="shared" si="14"/>
        <v>445.69140552669836</v>
      </c>
      <c r="E31" s="63">
        <f t="shared" si="15"/>
        <v>-340.15140552669834</v>
      </c>
      <c r="F31" s="63">
        <f t="shared" si="16"/>
        <v>-23.028919832398</v>
      </c>
      <c r="G31" s="63">
        <f t="shared" si="17"/>
        <v>-5.3231725660264724</v>
      </c>
      <c r="H31" s="63">
        <f t="shared" si="18"/>
        <v>18131.421080167605</v>
      </c>
      <c r="I31" s="63">
        <f t="shared" si="19"/>
        <v>30984.456827433976</v>
      </c>
      <c r="J31" s="59">
        <f t="shared" si="20"/>
        <v>23.636144245936368</v>
      </c>
      <c r="K31" s="59">
        <f t="shared" si="21"/>
        <v>193.01541760336715</v>
      </c>
      <c r="L31" s="59">
        <f t="shared" si="22"/>
        <v>21.062845438306038</v>
      </c>
      <c r="M31" s="60"/>
      <c r="N31" s="65">
        <f t="shared" si="23"/>
        <v>12.310000000000002</v>
      </c>
      <c r="O31" s="65">
        <f t="shared" si="24"/>
        <v>2.5481807079117225E-2</v>
      </c>
      <c r="P31" s="65">
        <f t="shared" si="25"/>
        <v>-2.7576202181510127E-2</v>
      </c>
      <c r="Q31" s="59">
        <f t="shared" si="26"/>
        <v>2.6481613086566602E-2</v>
      </c>
      <c r="R31" s="59">
        <f t="shared" si="27"/>
        <v>1.0000584437511613</v>
      </c>
      <c r="S31" s="59">
        <f t="shared" si="28"/>
        <v>11.880771359963644</v>
      </c>
      <c r="T31" s="59">
        <f t="shared" si="29"/>
        <v>-3.1545635138240433</v>
      </c>
      <c r="U31" s="99">
        <f t="shared" si="30"/>
        <v>-0.65057314690889112</v>
      </c>
      <c r="W31" s="72">
        <f t="shared" ref="W31:X31" si="39">B32-0.001</f>
        <v>16.888999999999999</v>
      </c>
      <c r="X31" s="72">
        <f t="shared" si="39"/>
        <v>192.03899999999999</v>
      </c>
    </row>
    <row r="32" spans="1:24" x14ac:dyDescent="0.4">
      <c r="A32" s="96">
        <v>505.62</v>
      </c>
      <c r="B32" s="64">
        <v>16.89</v>
      </c>
      <c r="C32" s="64">
        <v>192.04</v>
      </c>
      <c r="D32" s="63">
        <f t="shared" si="14"/>
        <v>457.5103412098224</v>
      </c>
      <c r="E32" s="63">
        <f t="shared" si="15"/>
        <v>-351.97034120982238</v>
      </c>
      <c r="F32" s="63">
        <f t="shared" si="16"/>
        <v>-26.436483496371004</v>
      </c>
      <c r="G32" s="63">
        <f t="shared" si="17"/>
        <v>-6.0156278980214974</v>
      </c>
      <c r="H32" s="63">
        <f t="shared" si="18"/>
        <v>18128.013516503634</v>
      </c>
      <c r="I32" s="63">
        <f t="shared" si="19"/>
        <v>30983.764372101981</v>
      </c>
      <c r="J32" s="59">
        <f t="shared" si="20"/>
        <v>27.112274686225629</v>
      </c>
      <c r="K32" s="59">
        <f t="shared" si="21"/>
        <v>192.81938395930396</v>
      </c>
      <c r="L32" s="59">
        <f t="shared" si="22"/>
        <v>24.118292355334475</v>
      </c>
      <c r="M32" s="60"/>
      <c r="N32" s="65">
        <f t="shared" si="23"/>
        <v>12.319999999999993</v>
      </c>
      <c r="O32" s="65">
        <f t="shared" si="24"/>
        <v>1.7278759594743866E-2</v>
      </c>
      <c r="P32" s="65">
        <f t="shared" si="25"/>
        <v>1.9896753472735118E-2</v>
      </c>
      <c r="Q32" s="59">
        <f t="shared" si="26"/>
        <v>1.8167723995662577E-2</v>
      </c>
      <c r="R32" s="59">
        <f t="shared" si="27"/>
        <v>1.0000275064241595</v>
      </c>
      <c r="S32" s="59">
        <f t="shared" si="28"/>
        <v>11.818935683124037</v>
      </c>
      <c r="T32" s="59">
        <f t="shared" si="29"/>
        <v>-3.4075636639730029</v>
      </c>
      <c r="U32" s="99">
        <f t="shared" si="30"/>
        <v>-0.69245533199502518</v>
      </c>
      <c r="W32" s="72">
        <f t="shared" ref="W32:X32" si="40">B33+0.001</f>
        <v>18.341000000000001</v>
      </c>
      <c r="X32" s="72">
        <f t="shared" si="40"/>
        <v>189.62100000000001</v>
      </c>
    </row>
    <row r="33" spans="1:24" x14ac:dyDescent="0.4">
      <c r="A33" s="96">
        <v>517.98</v>
      </c>
      <c r="B33" s="64">
        <v>18.34</v>
      </c>
      <c r="C33" s="64">
        <v>189.62</v>
      </c>
      <c r="D33" s="63">
        <f t="shared" si="14"/>
        <v>469.29064478037799</v>
      </c>
      <c r="E33" s="63">
        <f t="shared" si="15"/>
        <v>-363.75064478037797</v>
      </c>
      <c r="F33" s="63">
        <f t="shared" si="16"/>
        <v>-30.109963953281238</v>
      </c>
      <c r="G33" s="63">
        <f t="shared" si="17"/>
        <v>-6.7151703769301516</v>
      </c>
      <c r="H33" s="63">
        <f t="shared" si="18"/>
        <v>18124.340036046724</v>
      </c>
      <c r="I33" s="63">
        <f t="shared" si="19"/>
        <v>30983.064829623072</v>
      </c>
      <c r="J33" s="59">
        <f t="shared" si="20"/>
        <v>30.849691124208938</v>
      </c>
      <c r="K33" s="59">
        <f t="shared" si="21"/>
        <v>192.57244239392827</v>
      </c>
      <c r="L33" s="59">
        <f t="shared" si="22"/>
        <v>27.381998884148622</v>
      </c>
      <c r="M33" s="60"/>
      <c r="N33" s="65">
        <f t="shared" si="23"/>
        <v>12.360000000000014</v>
      </c>
      <c r="O33" s="65">
        <f t="shared" si="24"/>
        <v>2.5307274153917765E-2</v>
      </c>
      <c r="P33" s="65">
        <f t="shared" si="25"/>
        <v>-4.2236967898262555E-2</v>
      </c>
      <c r="Q33" s="59">
        <f t="shared" si="26"/>
        <v>2.8346788632054754E-2</v>
      </c>
      <c r="R33" s="59">
        <f t="shared" si="27"/>
        <v>1.000066967083227</v>
      </c>
      <c r="S33" s="59">
        <f t="shared" si="28"/>
        <v>11.780303570555592</v>
      </c>
      <c r="T33" s="59">
        <f t="shared" si="29"/>
        <v>-3.673480456910232</v>
      </c>
      <c r="U33" s="99">
        <f t="shared" si="30"/>
        <v>-0.69954247890865395</v>
      </c>
      <c r="W33" s="72">
        <f t="shared" ref="W33:X33" si="41">B34-0.001</f>
        <v>20.088999999999999</v>
      </c>
      <c r="X33" s="72">
        <f t="shared" si="41"/>
        <v>187.35900000000001</v>
      </c>
    </row>
    <row r="34" spans="1:24" x14ac:dyDescent="0.4">
      <c r="A34" s="96">
        <v>530.32000000000005</v>
      </c>
      <c r="B34" s="64">
        <v>20.09</v>
      </c>
      <c r="C34" s="64">
        <v>187.36</v>
      </c>
      <c r="D34" s="63">
        <f t="shared" si="14"/>
        <v>480.94289673103276</v>
      </c>
      <c r="E34" s="63">
        <f t="shared" si="15"/>
        <v>-375.40289673103274</v>
      </c>
      <c r="F34" s="63">
        <f t="shared" si="16"/>
        <v>-34.126361522125109</v>
      </c>
      <c r="G34" s="63">
        <f t="shared" si="17"/>
        <v>-7.3111599052674539</v>
      </c>
      <c r="H34" s="63">
        <f t="shared" si="18"/>
        <v>18120.323638477879</v>
      </c>
      <c r="I34" s="63">
        <f t="shared" si="19"/>
        <v>30982.468840094734</v>
      </c>
      <c r="J34" s="59">
        <f t="shared" si="20"/>
        <v>34.900739389003945</v>
      </c>
      <c r="K34" s="59">
        <f t="shared" si="21"/>
        <v>192.09213757216955</v>
      </c>
      <c r="L34" s="59">
        <f t="shared" si="22"/>
        <v>30.841832607436178</v>
      </c>
      <c r="M34" s="60"/>
      <c r="N34" s="65">
        <f t="shared" si="23"/>
        <v>12.340000000000032</v>
      </c>
      <c r="O34" s="65">
        <f t="shared" si="24"/>
        <v>3.0543261909900768E-2</v>
      </c>
      <c r="P34" s="65">
        <f t="shared" si="25"/>
        <v>-3.944444109507169E-2</v>
      </c>
      <c r="Q34" s="59">
        <f t="shared" si="26"/>
        <v>3.3182217831528638E-2</v>
      </c>
      <c r="R34" s="59">
        <f t="shared" si="27"/>
        <v>1.0000917650689123</v>
      </c>
      <c r="S34" s="59">
        <f t="shared" si="28"/>
        <v>11.652251950654801</v>
      </c>
      <c r="T34" s="59">
        <f t="shared" si="29"/>
        <v>-4.0163975688438702</v>
      </c>
      <c r="U34" s="99">
        <f t="shared" si="30"/>
        <v>-0.59598952833730268</v>
      </c>
      <c r="W34" s="72">
        <f t="shared" ref="W34:X34" si="42">B35+0.001</f>
        <v>21.351000000000003</v>
      </c>
      <c r="X34" s="72">
        <f t="shared" si="42"/>
        <v>186.511</v>
      </c>
    </row>
    <row r="35" spans="1:24" x14ac:dyDescent="0.4">
      <c r="A35" s="96">
        <v>542.70000000000005</v>
      </c>
      <c r="B35" s="64">
        <v>21.35</v>
      </c>
      <c r="C35" s="64">
        <v>186.51</v>
      </c>
      <c r="D35" s="63">
        <f t="shared" si="14"/>
        <v>492.52195884310697</v>
      </c>
      <c r="E35" s="63">
        <f t="shared" si="15"/>
        <v>-386.98195884310695</v>
      </c>
      <c r="F35" s="63">
        <f t="shared" si="16"/>
        <v>-38.474293526130054</v>
      </c>
      <c r="G35" s="63">
        <f t="shared" si="17"/>
        <v>-7.8390611927782787</v>
      </c>
      <c r="H35" s="63">
        <f t="shared" si="18"/>
        <v>18115.975706473873</v>
      </c>
      <c r="I35" s="63">
        <f t="shared" si="19"/>
        <v>30981.940938807224</v>
      </c>
      <c r="J35" s="59">
        <f t="shared" si="20"/>
        <v>39.264769739792634</v>
      </c>
      <c r="K35" s="59">
        <f t="shared" si="21"/>
        <v>191.51626923020814</v>
      </c>
      <c r="L35" s="59">
        <f t="shared" si="22"/>
        <v>34.511870164912857</v>
      </c>
      <c r="M35" s="60"/>
      <c r="N35" s="65">
        <f t="shared" si="23"/>
        <v>12.379999999999995</v>
      </c>
      <c r="O35" s="65">
        <f t="shared" si="24"/>
        <v>2.1991148575128579E-2</v>
      </c>
      <c r="P35" s="65">
        <f t="shared" si="25"/>
        <v>-1.4835298641952198E-2</v>
      </c>
      <c r="Q35" s="59">
        <f t="shared" si="26"/>
        <v>2.260829820956034E-2</v>
      </c>
      <c r="R35" s="59">
        <f t="shared" si="27"/>
        <v>1.0000425967729332</v>
      </c>
      <c r="S35" s="59">
        <f t="shared" si="28"/>
        <v>11.579062112074217</v>
      </c>
      <c r="T35" s="59">
        <f t="shared" si="29"/>
        <v>-4.3479320040049467</v>
      </c>
      <c r="U35" s="99">
        <f t="shared" si="30"/>
        <v>-0.52790128751082499</v>
      </c>
      <c r="W35" s="72">
        <f t="shared" ref="W35:X35" si="43">B36-0.001</f>
        <v>22.439</v>
      </c>
      <c r="X35" s="72">
        <f t="shared" si="43"/>
        <v>184.429</v>
      </c>
    </row>
    <row r="36" spans="1:24" x14ac:dyDescent="0.4">
      <c r="A36" s="96">
        <v>555.05999999999995</v>
      </c>
      <c r="B36" s="64">
        <v>22.44</v>
      </c>
      <c r="C36" s="64">
        <v>184.43</v>
      </c>
      <c r="D36" s="63">
        <f t="shared" si="14"/>
        <v>503.9904193019114</v>
      </c>
      <c r="E36" s="63">
        <f t="shared" si="15"/>
        <v>-398.45041930191138</v>
      </c>
      <c r="F36" s="63">
        <f t="shared" si="16"/>
        <v>-43.061866661910152</v>
      </c>
      <c r="G36" s="63">
        <f t="shared" si="17"/>
        <v>-8.2763809264110737</v>
      </c>
      <c r="H36" s="63">
        <f t="shared" si="18"/>
        <v>18111.388133338092</v>
      </c>
      <c r="I36" s="63">
        <f t="shared" si="19"/>
        <v>30981.503619073592</v>
      </c>
      <c r="J36" s="59">
        <f t="shared" si="20"/>
        <v>43.850003895634835</v>
      </c>
      <c r="K36" s="59">
        <f t="shared" si="21"/>
        <v>190.87943572670162</v>
      </c>
      <c r="L36" s="59">
        <f t="shared" si="22"/>
        <v>38.307258779229691</v>
      </c>
      <c r="M36" s="60"/>
      <c r="N36" s="65">
        <f t="shared" si="23"/>
        <v>12.3599999999999</v>
      </c>
      <c r="O36" s="65">
        <f t="shared" si="24"/>
        <v>1.9024088846738188E-2</v>
      </c>
      <c r="P36" s="65">
        <f t="shared" si="25"/>
        <v>-3.6302848441481773E-2</v>
      </c>
      <c r="Q36" s="59">
        <f t="shared" si="26"/>
        <v>2.3346445229466939E-2</v>
      </c>
      <c r="R36" s="59">
        <f t="shared" si="27"/>
        <v>1.0000454238512626</v>
      </c>
      <c r="S36" s="59">
        <f t="shared" si="28"/>
        <v>11.468460458804403</v>
      </c>
      <c r="T36" s="59">
        <f t="shared" si="29"/>
        <v>-4.5875731357800991</v>
      </c>
      <c r="U36" s="99">
        <f t="shared" si="30"/>
        <v>-0.43731973363279558</v>
      </c>
      <c r="W36" s="72">
        <f t="shared" ref="W36:X36" si="44">B37+0.001</f>
        <v>23.531000000000002</v>
      </c>
      <c r="X36" s="72">
        <f t="shared" si="44"/>
        <v>182.011</v>
      </c>
    </row>
    <row r="37" spans="1:24" x14ac:dyDescent="0.4">
      <c r="A37" s="96">
        <v>567.41999999999996</v>
      </c>
      <c r="B37" s="64">
        <v>23.53</v>
      </c>
      <c r="C37" s="64">
        <v>182.01</v>
      </c>
      <c r="D37" s="63">
        <f t="shared" si="14"/>
        <v>515.36920943918778</v>
      </c>
      <c r="E37" s="63">
        <f t="shared" si="15"/>
        <v>-409.82920943918776</v>
      </c>
      <c r="F37" s="63">
        <f t="shared" si="16"/>
        <v>-47.879795056126589</v>
      </c>
      <c r="G37" s="63">
        <f t="shared" si="17"/>
        <v>-8.5451427222758749</v>
      </c>
      <c r="H37" s="63">
        <f t="shared" si="18"/>
        <v>18106.570204943877</v>
      </c>
      <c r="I37" s="63">
        <f t="shared" si="19"/>
        <v>30981.234857277726</v>
      </c>
      <c r="J37" s="59">
        <f t="shared" si="20"/>
        <v>48.636346889551113</v>
      </c>
      <c r="K37" s="59">
        <f t="shared" si="21"/>
        <v>190.11908111468699</v>
      </c>
      <c r="L37" s="59">
        <f t="shared" si="22"/>
        <v>42.170762805303319</v>
      </c>
      <c r="M37" s="60"/>
      <c r="N37" s="65">
        <f t="shared" si="23"/>
        <v>12.360000000000014</v>
      </c>
      <c r="O37" s="65">
        <f t="shared" si="24"/>
        <v>1.9024088846738188E-2</v>
      </c>
      <c r="P37" s="65">
        <f t="shared" si="25"/>
        <v>-4.2236967898263054E-2</v>
      </c>
      <c r="Q37" s="59">
        <f t="shared" si="26"/>
        <v>2.5174583722272104E-2</v>
      </c>
      <c r="R37" s="59">
        <f t="shared" si="27"/>
        <v>1.0000528166527747</v>
      </c>
      <c r="S37" s="59">
        <f t="shared" si="28"/>
        <v>11.378790137276411</v>
      </c>
      <c r="T37" s="59">
        <f t="shared" si="29"/>
        <v>-4.8179283942164401</v>
      </c>
      <c r="U37" s="99">
        <f t="shared" si="30"/>
        <v>-0.26876179586480092</v>
      </c>
      <c r="W37" s="72">
        <f t="shared" ref="W37:X37" si="45">B38-0.001</f>
        <v>24.939</v>
      </c>
      <c r="X37" s="72">
        <f t="shared" si="45"/>
        <v>181.65899999999999</v>
      </c>
    </row>
    <row r="38" spans="1:24" x14ac:dyDescent="0.4">
      <c r="A38" s="96">
        <v>579.79999999999995</v>
      </c>
      <c r="B38" s="64">
        <v>24.94</v>
      </c>
      <c r="C38" s="64">
        <v>181.66</v>
      </c>
      <c r="D38" s="63">
        <f t="shared" si="14"/>
        <v>526.65787537325582</v>
      </c>
      <c r="E38" s="63">
        <f t="shared" si="15"/>
        <v>-421.1178753732558</v>
      </c>
      <c r="F38" s="63">
        <f t="shared" si="16"/>
        <v>-52.958797587492221</v>
      </c>
      <c r="G38" s="63">
        <f t="shared" si="17"/>
        <v>-8.7074380262587816</v>
      </c>
      <c r="H38" s="63">
        <f t="shared" si="18"/>
        <v>18101.491202412511</v>
      </c>
      <c r="I38" s="63">
        <f t="shared" si="19"/>
        <v>30981.072561973742</v>
      </c>
      <c r="J38" s="59">
        <f t="shared" si="20"/>
        <v>53.669858569723374</v>
      </c>
      <c r="K38" s="59">
        <f t="shared" si="21"/>
        <v>189.33698127529814</v>
      </c>
      <c r="L38" s="59">
        <f t="shared" si="22"/>
        <v>46.165825881553715</v>
      </c>
      <c r="M38" s="60"/>
      <c r="N38" s="65">
        <f t="shared" si="23"/>
        <v>12.379999999999995</v>
      </c>
      <c r="O38" s="65">
        <f t="shared" si="24"/>
        <v>2.4609142453120049E-2</v>
      </c>
      <c r="P38" s="65">
        <f t="shared" si="25"/>
        <v>-6.1086523819800544E-3</v>
      </c>
      <c r="Q38" s="59">
        <f t="shared" si="26"/>
        <v>2.4736457287013902E-2</v>
      </c>
      <c r="R38" s="59">
        <f t="shared" si="27"/>
        <v>1.0000509941468876</v>
      </c>
      <c r="S38" s="59">
        <f t="shared" si="28"/>
        <v>11.288665934068064</v>
      </c>
      <c r="T38" s="59">
        <f t="shared" si="29"/>
        <v>-5.0790025313656315</v>
      </c>
      <c r="U38" s="99">
        <f t="shared" si="30"/>
        <v>-0.16229530398290731</v>
      </c>
      <c r="W38" s="72">
        <f t="shared" ref="W38:X38" si="46">B39+0.001</f>
        <v>26.671000000000003</v>
      </c>
      <c r="X38" s="72">
        <f t="shared" si="46"/>
        <v>179.881</v>
      </c>
    </row>
    <row r="39" spans="1:24" x14ac:dyDescent="0.4">
      <c r="A39" s="96">
        <v>592.17999999999995</v>
      </c>
      <c r="B39" s="64">
        <v>26.67</v>
      </c>
      <c r="C39" s="64">
        <v>179.88</v>
      </c>
      <c r="D39" s="63">
        <f t="shared" si="14"/>
        <v>537.80309782797599</v>
      </c>
      <c r="E39" s="63">
        <f t="shared" si="15"/>
        <v>-432.26309782797597</v>
      </c>
      <c r="F39" s="63">
        <f t="shared" si="16"/>
        <v>-58.346706985771078</v>
      </c>
      <c r="G39" s="63">
        <f t="shared" si="17"/>
        <v>-8.777236697485117</v>
      </c>
      <c r="H39" s="63">
        <f t="shared" si="18"/>
        <v>18096.103293014232</v>
      </c>
      <c r="I39" s="63">
        <f t="shared" si="19"/>
        <v>30981.002763302517</v>
      </c>
      <c r="J39" s="59">
        <f t="shared" si="20"/>
        <v>59.00320415136035</v>
      </c>
      <c r="K39" s="59">
        <f t="shared" si="21"/>
        <v>188.55499507485115</v>
      </c>
      <c r="L39" s="59">
        <f t="shared" si="22"/>
        <v>50.338069657170628</v>
      </c>
      <c r="M39" s="60"/>
      <c r="N39" s="65">
        <f t="shared" si="23"/>
        <v>12.379999999999995</v>
      </c>
      <c r="O39" s="65">
        <f t="shared" si="24"/>
        <v>3.019419605950191E-2</v>
      </c>
      <c r="P39" s="65">
        <f t="shared" si="25"/>
        <v>-3.1066860685499086E-2</v>
      </c>
      <c r="Q39" s="59">
        <f t="shared" si="26"/>
        <v>3.3081353504899491E-2</v>
      </c>
      <c r="R39" s="59">
        <f t="shared" si="27"/>
        <v>1.0000912079774045</v>
      </c>
      <c r="S39" s="59">
        <f t="shared" si="28"/>
        <v>11.145222454720184</v>
      </c>
      <c r="T39" s="59">
        <f t="shared" si="29"/>
        <v>-5.3879093982788557</v>
      </c>
      <c r="U39" s="99">
        <f t="shared" si="30"/>
        <v>-6.9798671226334957E-2</v>
      </c>
      <c r="W39" s="72">
        <f t="shared" ref="W39:X39" si="47">B40-0.001</f>
        <v>28.328999999999997</v>
      </c>
      <c r="X39" s="72">
        <f t="shared" si="47"/>
        <v>180.929</v>
      </c>
    </row>
    <row r="40" spans="1:24" x14ac:dyDescent="0.4">
      <c r="A40" s="96">
        <v>604.54999999999995</v>
      </c>
      <c r="B40" s="64">
        <v>28.33</v>
      </c>
      <c r="C40" s="64">
        <v>180.93</v>
      </c>
      <c r="D40" s="63">
        <f t="shared" si="14"/>
        <v>548.77510350047646</v>
      </c>
      <c r="E40" s="63">
        <f t="shared" si="15"/>
        <v>-443.23510350047644</v>
      </c>
      <c r="F40" s="63">
        <f t="shared" si="16"/>
        <v>-64.05797886300617</v>
      </c>
      <c r="G40" s="63">
        <f t="shared" si="17"/>
        <v>-8.81906448130926</v>
      </c>
      <c r="H40" s="63">
        <f t="shared" si="18"/>
        <v>18090.392021136995</v>
      </c>
      <c r="I40" s="63">
        <f t="shared" si="19"/>
        <v>30980.960935518691</v>
      </c>
      <c r="J40" s="59">
        <f t="shared" si="20"/>
        <v>64.662203444816484</v>
      </c>
      <c r="K40" s="59">
        <f t="shared" si="21"/>
        <v>187.83881361969983</v>
      </c>
      <c r="L40" s="59">
        <f t="shared" si="22"/>
        <v>54.740044123051071</v>
      </c>
      <c r="M40" s="60"/>
      <c r="N40" s="65">
        <f t="shared" si="23"/>
        <v>12.370000000000005</v>
      </c>
      <c r="O40" s="65">
        <f t="shared" si="24"/>
        <v>2.8972465583105809E-2</v>
      </c>
      <c r="P40" s="65">
        <f t="shared" si="25"/>
        <v>1.8325957145940659E-2</v>
      </c>
      <c r="Q40" s="59">
        <f t="shared" si="26"/>
        <v>3.0181897200242114E-2</v>
      </c>
      <c r="R40" s="59">
        <f t="shared" si="27"/>
        <v>1.0000759191590569</v>
      </c>
      <c r="S40" s="59">
        <f t="shared" si="28"/>
        <v>10.972005672500512</v>
      </c>
      <c r="T40" s="59">
        <f t="shared" si="29"/>
        <v>-5.7112718772350926</v>
      </c>
      <c r="U40" s="99">
        <f t="shared" si="30"/>
        <v>-4.1827783824142359E-2</v>
      </c>
      <c r="W40" s="72">
        <f t="shared" ref="W40:X40" si="48">B41+0.001</f>
        <v>29.841000000000001</v>
      </c>
      <c r="X40" s="72">
        <f t="shared" si="48"/>
        <v>180.001</v>
      </c>
    </row>
    <row r="41" spans="1:24" x14ac:dyDescent="0.4">
      <c r="A41" s="96">
        <v>616.91</v>
      </c>
      <c r="B41" s="64">
        <v>29.84</v>
      </c>
      <c r="C41" s="64">
        <v>180</v>
      </c>
      <c r="D41" s="63">
        <f t="shared" si="14"/>
        <v>559.57624492744151</v>
      </c>
      <c r="E41" s="63">
        <f t="shared" si="15"/>
        <v>-454.03624492744149</v>
      </c>
      <c r="F41" s="63">
        <f t="shared" si="16"/>
        <v>-70.06572749955167</v>
      </c>
      <c r="G41" s="63">
        <f t="shared" si="17"/>
        <v>-8.8666679194440192</v>
      </c>
      <c r="H41" s="63">
        <f t="shared" si="18"/>
        <v>18084.384272500451</v>
      </c>
      <c r="I41" s="63">
        <f t="shared" si="19"/>
        <v>30980.913332080556</v>
      </c>
      <c r="J41" s="59">
        <f t="shared" si="20"/>
        <v>70.624528104866869</v>
      </c>
      <c r="K41" s="59">
        <f t="shared" si="21"/>
        <v>187.21232113315719</v>
      </c>
      <c r="L41" s="59">
        <f t="shared" si="22"/>
        <v>59.372845481943877</v>
      </c>
      <c r="M41" s="60"/>
      <c r="N41" s="65">
        <f t="shared" si="23"/>
        <v>12.360000000000014</v>
      </c>
      <c r="O41" s="65">
        <f t="shared" si="24"/>
        <v>2.6354471705114402E-2</v>
      </c>
      <c r="P41" s="65">
        <f t="shared" si="25"/>
        <v>-1.6231562043547382E-2</v>
      </c>
      <c r="Q41" s="59">
        <f t="shared" si="26"/>
        <v>2.7509542835299827E-2</v>
      </c>
      <c r="R41" s="59">
        <f t="shared" si="27"/>
        <v>1.0000630693518522</v>
      </c>
      <c r="S41" s="59">
        <f t="shared" si="28"/>
        <v>10.801141426965005</v>
      </c>
      <c r="T41" s="59">
        <f t="shared" si="29"/>
        <v>-6.0077486365455046</v>
      </c>
      <c r="U41" s="99">
        <f t="shared" si="30"/>
        <v>-4.760343813475966E-2</v>
      </c>
      <c r="W41" s="72">
        <f t="shared" ref="W41:X41" si="49">B42-0.001</f>
        <v>30.908999999999999</v>
      </c>
      <c r="X41" s="72">
        <f t="shared" si="49"/>
        <v>178.869</v>
      </c>
    </row>
    <row r="42" spans="1:24" x14ac:dyDescent="0.4">
      <c r="A42" s="96">
        <v>629.28</v>
      </c>
      <c r="B42" s="64">
        <v>30.91</v>
      </c>
      <c r="C42" s="64">
        <v>178.87</v>
      </c>
      <c r="D42" s="63">
        <f t="shared" si="14"/>
        <v>570.24820262634216</v>
      </c>
      <c r="E42" s="63">
        <f t="shared" si="15"/>
        <v>-464.70820262634214</v>
      </c>
      <c r="F42" s="63">
        <f t="shared" si="16"/>
        <v>-76.320052230387716</v>
      </c>
      <c r="G42" s="63">
        <f t="shared" si="17"/>
        <v>-8.8040086190025626</v>
      </c>
      <c r="H42" s="63">
        <f t="shared" si="18"/>
        <v>18078.129947769616</v>
      </c>
      <c r="I42" s="63">
        <f t="shared" si="19"/>
        <v>30980.975991380998</v>
      </c>
      <c r="J42" s="59">
        <f t="shared" si="20"/>
        <v>76.826173536188691</v>
      </c>
      <c r="K42" s="59">
        <f t="shared" si="21"/>
        <v>186.58035085772295</v>
      </c>
      <c r="L42" s="59">
        <f t="shared" si="22"/>
        <v>64.123659565507026</v>
      </c>
      <c r="M42" s="60"/>
      <c r="N42" s="65">
        <f t="shared" si="23"/>
        <v>12.370000000000005</v>
      </c>
      <c r="O42" s="65">
        <f t="shared" si="24"/>
        <v>1.867502299633933E-2</v>
      </c>
      <c r="P42" s="65">
        <f t="shared" si="25"/>
        <v>-1.9722220547535845E-2</v>
      </c>
      <c r="Q42" s="59">
        <f t="shared" si="26"/>
        <v>2.1170272136083579E-2</v>
      </c>
      <c r="R42" s="59">
        <f t="shared" si="27"/>
        <v>1.0000373500424831</v>
      </c>
      <c r="S42" s="59">
        <f t="shared" si="28"/>
        <v>10.671957698900682</v>
      </c>
      <c r="T42" s="59">
        <f t="shared" si="29"/>
        <v>-6.2543247308360526</v>
      </c>
      <c r="U42" s="99">
        <f t="shared" si="30"/>
        <v>6.2659300441456831E-2</v>
      </c>
      <c r="W42" s="72">
        <f t="shared" ref="W42:X42" si="50">B43+0.001</f>
        <v>31.481000000000002</v>
      </c>
      <c r="X42" s="72">
        <f t="shared" si="50"/>
        <v>180.041</v>
      </c>
    </row>
    <row r="43" spans="1:24" x14ac:dyDescent="0.4">
      <c r="A43" s="96">
        <v>641.65</v>
      </c>
      <c r="B43" s="64">
        <v>31.48</v>
      </c>
      <c r="C43" s="64">
        <v>180.04</v>
      </c>
      <c r="D43" s="63">
        <f t="shared" si="14"/>
        <v>580.8296726874571</v>
      </c>
      <c r="E43" s="63">
        <f t="shared" si="15"/>
        <v>-475.28967268745708</v>
      </c>
      <c r="F43" s="63">
        <f t="shared" si="16"/>
        <v>-82.726537575661837</v>
      </c>
      <c r="G43" s="63">
        <f t="shared" si="17"/>
        <v>-8.7436054319593826</v>
      </c>
      <c r="H43" s="63">
        <f t="shared" si="18"/>
        <v>18071.723462424343</v>
      </c>
      <c r="I43" s="63">
        <f t="shared" si="19"/>
        <v>30981.03639456804</v>
      </c>
      <c r="J43" s="59">
        <f t="shared" si="20"/>
        <v>83.187322683250116</v>
      </c>
      <c r="K43" s="59">
        <f t="shared" si="21"/>
        <v>186.03335591247085</v>
      </c>
      <c r="L43" s="59">
        <f t="shared" si="22"/>
        <v>68.992485643960492</v>
      </c>
      <c r="M43" s="60"/>
      <c r="N43" s="65">
        <f t="shared" si="23"/>
        <v>12.370000000000005</v>
      </c>
      <c r="O43" s="65">
        <f t="shared" si="24"/>
        <v>9.9483767363676839E-3</v>
      </c>
      <c r="P43" s="65">
        <f t="shared" si="25"/>
        <v>2.0420352248333436E-2</v>
      </c>
      <c r="Q43" s="59">
        <f t="shared" si="26"/>
        <v>1.4519880865966339E-2</v>
      </c>
      <c r="R43" s="59">
        <f t="shared" si="27"/>
        <v>1.0000175692821047</v>
      </c>
      <c r="S43" s="59">
        <f t="shared" si="28"/>
        <v>10.58147006111491</v>
      </c>
      <c r="T43" s="59">
        <f t="shared" si="29"/>
        <v>-6.4064853452741275</v>
      </c>
      <c r="U43" s="99">
        <f t="shared" si="30"/>
        <v>6.0403187043179277E-2</v>
      </c>
      <c r="W43" s="72">
        <f t="shared" ref="W43:X43" si="51">B44-0.001</f>
        <v>32.629000000000005</v>
      </c>
      <c r="X43" s="72">
        <f t="shared" si="51"/>
        <v>179.75899999999999</v>
      </c>
    </row>
    <row r="44" spans="1:24" x14ac:dyDescent="0.4">
      <c r="A44" s="96">
        <v>654.02</v>
      </c>
      <c r="B44" s="64">
        <v>32.630000000000003</v>
      </c>
      <c r="C44" s="64">
        <v>179.76</v>
      </c>
      <c r="D44" s="63">
        <f t="shared" si="14"/>
        <v>591.31356025352295</v>
      </c>
      <c r="E44" s="63">
        <f t="shared" si="15"/>
        <v>-485.77356025352293</v>
      </c>
      <c r="F44" s="63">
        <f t="shared" si="16"/>
        <v>-89.291569303246192</v>
      </c>
      <c r="G44" s="63">
        <f t="shared" si="17"/>
        <v>-8.7318901868739616</v>
      </c>
      <c r="H44" s="63">
        <f t="shared" si="18"/>
        <v>18065.15843069676</v>
      </c>
      <c r="I44" s="63">
        <f t="shared" si="19"/>
        <v>30981.048109813124</v>
      </c>
      <c r="J44" s="59">
        <f t="shared" si="20"/>
        <v>89.717502500192481</v>
      </c>
      <c r="K44" s="59">
        <f t="shared" si="21"/>
        <v>185.5852389080365</v>
      </c>
      <c r="L44" s="59">
        <f t="shared" si="22"/>
        <v>74.014061303390932</v>
      </c>
      <c r="M44" s="60"/>
      <c r="N44" s="65">
        <f t="shared" si="23"/>
        <v>12.370000000000005</v>
      </c>
      <c r="O44" s="65">
        <f t="shared" si="24"/>
        <v>2.0071286397934828E-2</v>
      </c>
      <c r="P44" s="65">
        <f t="shared" si="25"/>
        <v>-4.8869219055841422E-3</v>
      </c>
      <c r="Q44" s="59">
        <f t="shared" si="26"/>
        <v>2.0238122460060737E-2</v>
      </c>
      <c r="R44" s="59">
        <f t="shared" si="27"/>
        <v>1.0000341331980926</v>
      </c>
      <c r="S44" s="59">
        <f t="shared" si="28"/>
        <v>10.483887566065896</v>
      </c>
      <c r="T44" s="59">
        <f t="shared" si="29"/>
        <v>-6.5650317275843566</v>
      </c>
      <c r="U44" s="99">
        <f t="shared" si="30"/>
        <v>1.1715245085420831E-2</v>
      </c>
      <c r="W44" s="72">
        <f t="shared" ref="W44:X44" si="52">B45+0.001</f>
        <v>33.741</v>
      </c>
      <c r="X44" s="72">
        <f t="shared" si="52"/>
        <v>179.96100000000001</v>
      </c>
    </row>
    <row r="45" spans="1:24" x14ac:dyDescent="0.4">
      <c r="A45" s="96">
        <v>666.38</v>
      </c>
      <c r="B45" s="64">
        <v>33.74</v>
      </c>
      <c r="C45" s="64">
        <v>179.96</v>
      </c>
      <c r="D45" s="63">
        <f t="shared" si="14"/>
        <v>601.65758002203552</v>
      </c>
      <c r="E45" s="63">
        <f t="shared" si="15"/>
        <v>-496.1175800220355</v>
      </c>
      <c r="F45" s="63">
        <f t="shared" si="16"/>
        <v>-96.056609068248946</v>
      </c>
      <c r="G45" s="63">
        <f t="shared" si="17"/>
        <v>-8.7155349281274042</v>
      </c>
      <c r="H45" s="63">
        <f t="shared" si="18"/>
        <v>18058.393390931757</v>
      </c>
      <c r="I45" s="63">
        <f t="shared" si="19"/>
        <v>30981.064465071871</v>
      </c>
      <c r="J45" s="59">
        <f t="shared" si="20"/>
        <v>96.451193329962564</v>
      </c>
      <c r="K45" s="59">
        <f t="shared" si="21"/>
        <v>185.18444029556599</v>
      </c>
      <c r="L45" s="59">
        <f t="shared" si="22"/>
        <v>79.185869465174704</v>
      </c>
      <c r="M45" s="60"/>
      <c r="N45" s="65">
        <f t="shared" si="23"/>
        <v>12.360000000000014</v>
      </c>
      <c r="O45" s="65">
        <f t="shared" si="24"/>
        <v>1.937315469713705E-2</v>
      </c>
      <c r="P45" s="65">
        <f t="shared" si="25"/>
        <v>3.4906585039889567E-3</v>
      </c>
      <c r="Q45" s="59">
        <f t="shared" si="26"/>
        <v>1.9467114967253396E-2</v>
      </c>
      <c r="R45" s="59">
        <f t="shared" si="27"/>
        <v>1.000031581910618</v>
      </c>
      <c r="S45" s="59">
        <f t="shared" si="28"/>
        <v>10.344019768512579</v>
      </c>
      <c r="T45" s="59">
        <f t="shared" si="29"/>
        <v>-6.7650397650027472</v>
      </c>
      <c r="U45" s="99">
        <f t="shared" si="30"/>
        <v>1.6355258746557043E-2</v>
      </c>
      <c r="W45" s="72">
        <f t="shared" ref="W45:X45" si="53">B46-0.001</f>
        <v>35.149000000000001</v>
      </c>
      <c r="X45" s="72">
        <f t="shared" si="53"/>
        <v>177.22899999999998</v>
      </c>
    </row>
    <row r="46" spans="1:24" x14ac:dyDescent="0.4">
      <c r="A46" s="96">
        <v>678.78</v>
      </c>
      <c r="B46" s="64">
        <v>35.15</v>
      </c>
      <c r="C46" s="64">
        <v>177.23</v>
      </c>
      <c r="D46" s="63">
        <f t="shared" si="14"/>
        <v>611.88384272527844</v>
      </c>
      <c r="E46" s="63">
        <f t="shared" si="15"/>
        <v>-506.34384272527842</v>
      </c>
      <c r="F46" s="63">
        <f t="shared" si="16"/>
        <v>-103.06630890681052</v>
      </c>
      <c r="G46" s="63">
        <f t="shared" si="17"/>
        <v>-8.5406109700388662</v>
      </c>
      <c r="H46" s="63">
        <f t="shared" si="18"/>
        <v>18051.383691093193</v>
      </c>
      <c r="I46" s="63">
        <f t="shared" si="19"/>
        <v>30981.239389029961</v>
      </c>
      <c r="J46" s="59">
        <f t="shared" si="20"/>
        <v>103.41956327221477</v>
      </c>
      <c r="K46" s="59">
        <f t="shared" si="21"/>
        <v>184.73700394562076</v>
      </c>
      <c r="L46" s="59">
        <f t="shared" si="22"/>
        <v>84.44317212154013</v>
      </c>
      <c r="M46" s="60"/>
      <c r="N46" s="65">
        <f t="shared" si="23"/>
        <v>12.399999999999977</v>
      </c>
      <c r="O46" s="65">
        <f t="shared" si="24"/>
        <v>2.4609142453119986E-2</v>
      </c>
      <c r="P46" s="65">
        <f t="shared" si="25"/>
        <v>-4.7647488579445514E-2</v>
      </c>
      <c r="Q46" s="59">
        <f t="shared" si="26"/>
        <v>3.6490484218425268E-2</v>
      </c>
      <c r="R46" s="59">
        <f t="shared" si="27"/>
        <v>1.0001109777305315</v>
      </c>
      <c r="S46" s="59">
        <f t="shared" si="28"/>
        <v>10.226262703242947</v>
      </c>
      <c r="T46" s="59">
        <f t="shared" si="29"/>
        <v>-7.0096998385615743</v>
      </c>
      <c r="U46" s="99">
        <f t="shared" si="30"/>
        <v>0.1749239580885372</v>
      </c>
      <c r="W46" s="72">
        <f t="shared" ref="W46:X46" si="54">B47+0.001</f>
        <v>35.670999999999999</v>
      </c>
      <c r="X46" s="72">
        <f t="shared" si="54"/>
        <v>177.77100000000002</v>
      </c>
    </row>
    <row r="47" spans="1:24" x14ac:dyDescent="0.4">
      <c r="A47" s="96">
        <v>691.18</v>
      </c>
      <c r="B47" s="64">
        <v>35.67</v>
      </c>
      <c r="C47" s="64">
        <v>177.77</v>
      </c>
      <c r="D47" s="63">
        <f t="shared" si="14"/>
        <v>621.99016398283106</v>
      </c>
      <c r="E47" s="63">
        <f t="shared" si="15"/>
        <v>-516.4501639828311</v>
      </c>
      <c r="F47" s="63">
        <f t="shared" si="16"/>
        <v>-110.24424398509581</v>
      </c>
      <c r="G47" s="63">
        <f t="shared" si="17"/>
        <v>-8.2274318779762865</v>
      </c>
      <c r="H47" s="63">
        <f t="shared" si="18"/>
        <v>18044.205756014908</v>
      </c>
      <c r="I47" s="63">
        <f t="shared" si="19"/>
        <v>30981.552568122024</v>
      </c>
      <c r="J47" s="59">
        <f t="shared" si="20"/>
        <v>110.55082074390978</v>
      </c>
      <c r="K47" s="59">
        <f t="shared" si="21"/>
        <v>184.26802224680921</v>
      </c>
      <c r="L47" s="59">
        <f t="shared" si="22"/>
        <v>89.740481761338685</v>
      </c>
      <c r="M47" s="60"/>
      <c r="N47" s="65">
        <f t="shared" si="23"/>
        <v>12.399999999999977</v>
      </c>
      <c r="O47" s="65">
        <f t="shared" si="24"/>
        <v>9.0757121103705683E-3</v>
      </c>
      <c r="P47" s="65">
        <f t="shared" si="25"/>
        <v>9.4247779607697368E-3</v>
      </c>
      <c r="Q47" s="59">
        <f t="shared" si="26"/>
        <v>1.0591922335653203E-2</v>
      </c>
      <c r="R47" s="59">
        <f t="shared" si="27"/>
        <v>1.0000093491731177</v>
      </c>
      <c r="S47" s="59">
        <f t="shared" si="28"/>
        <v>10.106321257552647</v>
      </c>
      <c r="T47" s="59">
        <f t="shared" si="29"/>
        <v>-7.17793507828529</v>
      </c>
      <c r="U47" s="99">
        <f t="shared" si="30"/>
        <v>0.31317909206257938</v>
      </c>
      <c r="W47" s="72">
        <f t="shared" ref="W47:X47" si="55">B48-0.001</f>
        <v>36.039000000000001</v>
      </c>
      <c r="X47" s="72">
        <f t="shared" si="55"/>
        <v>179.239</v>
      </c>
    </row>
    <row r="48" spans="1:24" x14ac:dyDescent="0.4">
      <c r="A48" s="96">
        <v>703.58</v>
      </c>
      <c r="B48" s="64">
        <v>36.04</v>
      </c>
      <c r="C48" s="64">
        <v>179.24</v>
      </c>
      <c r="D48" s="63">
        <f t="shared" si="14"/>
        <v>632.0405595417069</v>
      </c>
      <c r="E48" s="63">
        <f t="shared" si="15"/>
        <v>-526.50055954170693</v>
      </c>
      <c r="F48" s="63">
        <f t="shared" si="16"/>
        <v>-117.50443516174791</v>
      </c>
      <c r="G48" s="63">
        <f t="shared" si="17"/>
        <v>-8.0383675081586681</v>
      </c>
      <c r="H48" s="63">
        <f t="shared" si="18"/>
        <v>18036.945564838257</v>
      </c>
      <c r="I48" s="63">
        <f t="shared" si="19"/>
        <v>30981.741632491841</v>
      </c>
      <c r="J48" s="59">
        <f t="shared" si="20"/>
        <v>117.77906280352904</v>
      </c>
      <c r="K48" s="59">
        <f t="shared" si="21"/>
        <v>183.91345307564853</v>
      </c>
      <c r="L48" s="59">
        <f t="shared" si="22"/>
        <v>95.180582633842505</v>
      </c>
      <c r="M48" s="60"/>
      <c r="N48" s="65">
        <f t="shared" si="23"/>
        <v>12.400000000000091</v>
      </c>
      <c r="O48" s="65">
        <f t="shared" si="24"/>
        <v>6.4577182323789749E-3</v>
      </c>
      <c r="P48" s="65">
        <f t="shared" si="25"/>
        <v>2.5656340004316623E-2</v>
      </c>
      <c r="Q48" s="59">
        <f t="shared" si="26"/>
        <v>1.6356182490733673E-2</v>
      </c>
      <c r="R48" s="59">
        <f t="shared" si="27"/>
        <v>1.0000222943219008</v>
      </c>
      <c r="S48" s="59">
        <f t="shared" si="28"/>
        <v>10.050395558875778</v>
      </c>
      <c r="T48" s="59">
        <f t="shared" si="29"/>
        <v>-7.2601911766521043</v>
      </c>
      <c r="U48" s="99">
        <f t="shared" si="30"/>
        <v>0.18906436981761762</v>
      </c>
      <c r="W48" s="72">
        <f t="shared" ref="W48:X48" si="56">B49+0.001</f>
        <v>37.030999999999999</v>
      </c>
      <c r="X48" s="72">
        <f t="shared" si="56"/>
        <v>179.33100000000002</v>
      </c>
    </row>
    <row r="49" spans="1:24" x14ac:dyDescent="0.4">
      <c r="A49" s="96">
        <v>715.95</v>
      </c>
      <c r="B49" s="64">
        <v>37.03</v>
      </c>
      <c r="C49" s="64">
        <v>179.33</v>
      </c>
      <c r="D49" s="63">
        <f t="shared" si="14"/>
        <v>641.97964941453108</v>
      </c>
      <c r="E49" s="63">
        <f t="shared" si="15"/>
        <v>-536.43964941453112</v>
      </c>
      <c r="F49" s="63">
        <f t="shared" si="16"/>
        <v>-124.86780004879178</v>
      </c>
      <c r="G49" s="63">
        <f t="shared" si="17"/>
        <v>-7.9465419878285832</v>
      </c>
      <c r="H49" s="63">
        <f t="shared" si="18"/>
        <v>18029.582199951212</v>
      </c>
      <c r="I49" s="63">
        <f t="shared" si="19"/>
        <v>30981.83345801217</v>
      </c>
      <c r="J49" s="59">
        <f t="shared" si="20"/>
        <v>125.12040208770658</v>
      </c>
      <c r="K49" s="59">
        <f t="shared" si="21"/>
        <v>183.64137228886653</v>
      </c>
      <c r="L49" s="59">
        <f t="shared" si="22"/>
        <v>100.76222308149866</v>
      </c>
      <c r="M49" s="60"/>
      <c r="N49" s="65">
        <f t="shared" si="23"/>
        <v>12.370000000000005</v>
      </c>
      <c r="O49" s="65">
        <f t="shared" si="24"/>
        <v>1.7278759594743898E-2</v>
      </c>
      <c r="P49" s="65">
        <f t="shared" si="25"/>
        <v>1.5707963267949561E-3</v>
      </c>
      <c r="Q49" s="59">
        <f t="shared" si="26"/>
        <v>1.7304041014672089E-2</v>
      </c>
      <c r="R49" s="59">
        <f t="shared" si="27"/>
        <v>1.0000249532334611</v>
      </c>
      <c r="S49" s="59">
        <f t="shared" si="28"/>
        <v>9.9390898728241481</v>
      </c>
      <c r="T49" s="59">
        <f t="shared" si="29"/>
        <v>-7.3633648870438719</v>
      </c>
      <c r="U49" s="99">
        <f t="shared" si="30"/>
        <v>9.1825520330084662E-2</v>
      </c>
      <c r="W49" s="72">
        <f t="shared" ref="W49:X49" si="57">B50-0.001</f>
        <v>38.179000000000002</v>
      </c>
      <c r="X49" s="72">
        <f t="shared" si="57"/>
        <v>175.809</v>
      </c>
    </row>
    <row r="50" spans="1:24" x14ac:dyDescent="0.4">
      <c r="A50" s="96">
        <v>728.31</v>
      </c>
      <c r="B50" s="64">
        <v>38.18</v>
      </c>
      <c r="C50" s="64">
        <v>175.81</v>
      </c>
      <c r="D50" s="63">
        <f t="shared" si="14"/>
        <v>651.77267345329687</v>
      </c>
      <c r="E50" s="63">
        <f t="shared" si="15"/>
        <v>-546.23267345329691</v>
      </c>
      <c r="F50" s="63">
        <f t="shared" si="16"/>
        <v>-132.40033920153522</v>
      </c>
      <c r="G50" s="63">
        <f t="shared" si="17"/>
        <v>-7.6238627476863359</v>
      </c>
      <c r="H50" s="63">
        <f t="shared" si="18"/>
        <v>18022.049660798468</v>
      </c>
      <c r="I50" s="63">
        <f t="shared" si="19"/>
        <v>30982.156137252314</v>
      </c>
      <c r="J50" s="59">
        <f t="shared" si="20"/>
        <v>132.61965579761224</v>
      </c>
      <c r="K50" s="59">
        <f t="shared" si="21"/>
        <v>183.29556057646241</v>
      </c>
      <c r="L50" s="59">
        <f t="shared" si="22"/>
        <v>106.32506862456742</v>
      </c>
      <c r="M50" s="60"/>
      <c r="N50" s="65">
        <f t="shared" si="23"/>
        <v>12.3599999999999</v>
      </c>
      <c r="O50" s="65">
        <f t="shared" si="24"/>
        <v>2.0071286397934766E-2</v>
      </c>
      <c r="P50" s="65">
        <f t="shared" si="25"/>
        <v>-6.1435589670200581E-2</v>
      </c>
      <c r="Q50" s="59">
        <f t="shared" si="26"/>
        <v>4.2517162597435654E-2</v>
      </c>
      <c r="R50" s="59">
        <f t="shared" si="27"/>
        <v>1.0001506696630291</v>
      </c>
      <c r="S50" s="59">
        <f t="shared" si="28"/>
        <v>9.7930240387657772</v>
      </c>
      <c r="T50" s="59">
        <f t="shared" si="29"/>
        <v>-7.5325391527434462</v>
      </c>
      <c r="U50" s="99">
        <f t="shared" si="30"/>
        <v>0.32267924014224697</v>
      </c>
      <c r="W50" s="72">
        <f t="shared" ref="W50:X50" si="58">B51+0.001</f>
        <v>39.030999999999999</v>
      </c>
      <c r="X50" s="72">
        <f t="shared" si="58"/>
        <v>175.46100000000001</v>
      </c>
    </row>
    <row r="51" spans="1:24" x14ac:dyDescent="0.4">
      <c r="A51" s="96">
        <v>740.63</v>
      </c>
      <c r="B51" s="64">
        <v>39.03</v>
      </c>
      <c r="C51" s="64">
        <v>175.46</v>
      </c>
      <c r="D51" s="63">
        <f t="shared" si="14"/>
        <v>661.40025825615066</v>
      </c>
      <c r="E51" s="63">
        <f t="shared" si="15"/>
        <v>-555.8602582561507</v>
      </c>
      <c r="F51" s="63">
        <f t="shared" si="16"/>
        <v>-140.06496589266658</v>
      </c>
      <c r="G51" s="63">
        <f t="shared" si="17"/>
        <v>-7.0385926596207229</v>
      </c>
      <c r="H51" s="63">
        <f t="shared" si="18"/>
        <v>18014.385034107338</v>
      </c>
      <c r="I51" s="63">
        <f t="shared" si="19"/>
        <v>30982.741407340378</v>
      </c>
      <c r="J51" s="59">
        <f t="shared" si="20"/>
        <v>140.24170726692512</v>
      </c>
      <c r="K51" s="59">
        <f t="shared" si="21"/>
        <v>182.87682715798113</v>
      </c>
      <c r="L51" s="59">
        <f t="shared" si="22"/>
        <v>111.82030894896126</v>
      </c>
      <c r="M51" s="60"/>
      <c r="N51" s="65">
        <f t="shared" si="23"/>
        <v>12.32000000000005</v>
      </c>
      <c r="O51" s="65">
        <f t="shared" si="24"/>
        <v>1.4835298641951825E-2</v>
      </c>
      <c r="P51" s="65">
        <f t="shared" si="25"/>
        <v>-6.1086523819800544E-3</v>
      </c>
      <c r="Q51" s="59">
        <f t="shared" si="26"/>
        <v>1.5317046682999713E-2</v>
      </c>
      <c r="R51" s="59">
        <f t="shared" si="27"/>
        <v>1.0000195514519581</v>
      </c>
      <c r="S51" s="59">
        <f t="shared" si="28"/>
        <v>9.6275848028538</v>
      </c>
      <c r="T51" s="59">
        <f t="shared" si="29"/>
        <v>-7.6646266911313718</v>
      </c>
      <c r="U51" s="99">
        <f t="shared" si="30"/>
        <v>0.58527008806561287</v>
      </c>
      <c r="W51" s="72">
        <f t="shared" ref="W51:X51" si="59">B52-0.001</f>
        <v>39.529000000000003</v>
      </c>
      <c r="X51" s="72">
        <f t="shared" si="59"/>
        <v>174.57900000000001</v>
      </c>
    </row>
    <row r="52" spans="1:24" x14ac:dyDescent="0.4">
      <c r="A52" s="96">
        <v>752.99</v>
      </c>
      <c r="B52" s="64">
        <v>39.53</v>
      </c>
      <c r="C52" s="64">
        <v>174.58</v>
      </c>
      <c r="D52" s="63">
        <f t="shared" si="14"/>
        <v>670.96770038377406</v>
      </c>
      <c r="E52" s="63">
        <f t="shared" si="15"/>
        <v>-565.42770038377409</v>
      </c>
      <c r="F52" s="63">
        <f t="shared" si="16"/>
        <v>-147.86045345093061</v>
      </c>
      <c r="G52" s="63">
        <f t="shared" si="17"/>
        <v>-6.3589959561007667</v>
      </c>
      <c r="H52" s="63">
        <f t="shared" si="18"/>
        <v>18006.589546549072</v>
      </c>
      <c r="I52" s="63">
        <f t="shared" si="19"/>
        <v>30983.421004043899</v>
      </c>
      <c r="J52" s="59">
        <f t="shared" si="20"/>
        <v>147.99713012178486</v>
      </c>
      <c r="K52" s="59">
        <f t="shared" si="21"/>
        <v>182.46258714322244</v>
      </c>
      <c r="L52" s="59">
        <f t="shared" si="22"/>
        <v>117.35516253376611</v>
      </c>
      <c r="M52" s="60"/>
      <c r="N52" s="65">
        <f t="shared" si="23"/>
        <v>12.360000000000014</v>
      </c>
      <c r="O52" s="65">
        <f t="shared" si="24"/>
        <v>8.7266462599716477E-3</v>
      </c>
      <c r="P52" s="65">
        <f t="shared" si="25"/>
        <v>-1.535889741755002E-2</v>
      </c>
      <c r="Q52" s="59">
        <f t="shared" si="26"/>
        <v>1.3065367999529842E-2</v>
      </c>
      <c r="R52" s="59">
        <f t="shared" si="27"/>
        <v>1.0000142255629161</v>
      </c>
      <c r="S52" s="59">
        <f t="shared" si="28"/>
        <v>9.5674421276234103</v>
      </c>
      <c r="T52" s="59">
        <f t="shared" si="29"/>
        <v>-7.7954875582640222</v>
      </c>
      <c r="U52" s="99">
        <f t="shared" si="30"/>
        <v>0.67959670351995616</v>
      </c>
      <c r="W52" s="72">
        <f t="shared" ref="W52:X52" si="60">B53+0.001</f>
        <v>40.521000000000001</v>
      </c>
      <c r="X52" s="72">
        <f t="shared" si="60"/>
        <v>173.96100000000001</v>
      </c>
    </row>
    <row r="53" spans="1:24" x14ac:dyDescent="0.4">
      <c r="A53" s="96">
        <v>765.4</v>
      </c>
      <c r="B53" s="64">
        <v>40.520000000000003</v>
      </c>
      <c r="C53" s="64">
        <v>173.96</v>
      </c>
      <c r="D53" s="63">
        <f t="shared" si="14"/>
        <v>680.47075053070864</v>
      </c>
      <c r="E53" s="63">
        <f t="shared" si="15"/>
        <v>-574.93075053070868</v>
      </c>
      <c r="F53" s="63">
        <f t="shared" si="16"/>
        <v>-155.80148931076761</v>
      </c>
      <c r="G53" s="63">
        <f t="shared" si="17"/>
        <v>-5.5617291975794512</v>
      </c>
      <c r="H53" s="63">
        <f t="shared" si="18"/>
        <v>17998.648510689236</v>
      </c>
      <c r="I53" s="63">
        <f t="shared" si="19"/>
        <v>30984.218270802419</v>
      </c>
      <c r="J53" s="59">
        <f t="shared" si="20"/>
        <v>155.90072771837993</v>
      </c>
      <c r="K53" s="59">
        <f t="shared" si="21"/>
        <v>182.04444999501723</v>
      </c>
      <c r="L53" s="59">
        <f t="shared" si="22"/>
        <v>122.92587573281027</v>
      </c>
      <c r="M53" s="60"/>
      <c r="N53" s="65">
        <f t="shared" si="23"/>
        <v>12.409999999999968</v>
      </c>
      <c r="O53" s="65">
        <f t="shared" si="24"/>
        <v>1.7278759594743898E-2</v>
      </c>
      <c r="P53" s="65">
        <f t="shared" si="25"/>
        <v>-1.0821041362364923E-2</v>
      </c>
      <c r="Q53" s="59">
        <f t="shared" si="26"/>
        <v>1.8627400593169252E-2</v>
      </c>
      <c r="R53" s="59">
        <f t="shared" si="27"/>
        <v>1.0000289160077331</v>
      </c>
      <c r="S53" s="59">
        <f t="shared" si="28"/>
        <v>9.5030501469346085</v>
      </c>
      <c r="T53" s="59">
        <f t="shared" si="29"/>
        <v>-7.9410358598370001</v>
      </c>
      <c r="U53" s="99">
        <f t="shared" si="30"/>
        <v>0.79726675852131534</v>
      </c>
      <c r="W53" s="72">
        <f t="shared" ref="W53:X53" si="61">B54-0.001</f>
        <v>41.439</v>
      </c>
      <c r="X53" s="72">
        <f t="shared" si="61"/>
        <v>177.37899999999999</v>
      </c>
    </row>
    <row r="54" spans="1:24" x14ac:dyDescent="0.4">
      <c r="A54" s="96">
        <v>777.82</v>
      </c>
      <c r="B54" s="64">
        <v>41.44</v>
      </c>
      <c r="C54" s="64">
        <v>177.38</v>
      </c>
      <c r="D54" s="63">
        <f t="shared" si="14"/>
        <v>689.84818365087983</v>
      </c>
      <c r="E54" s="63">
        <f t="shared" si="15"/>
        <v>-584.30818365087987</v>
      </c>
      <c r="F54" s="63">
        <f t="shared" si="16"/>
        <v>-163.92072412747305</v>
      </c>
      <c r="G54" s="63">
        <f t="shared" si="17"/>
        <v>-4.949218532000959</v>
      </c>
      <c r="H54" s="63">
        <f t="shared" si="18"/>
        <v>17990.52927587253</v>
      </c>
      <c r="I54" s="63">
        <f t="shared" si="19"/>
        <v>30984.830781467997</v>
      </c>
      <c r="J54" s="59">
        <f t="shared" si="20"/>
        <v>163.99542238292088</v>
      </c>
      <c r="K54" s="59">
        <f t="shared" si="21"/>
        <v>181.72939214898287</v>
      </c>
      <c r="L54" s="59">
        <f t="shared" si="22"/>
        <v>128.75185617989095</v>
      </c>
      <c r="M54" s="60"/>
      <c r="N54" s="65">
        <f t="shared" si="23"/>
        <v>12.420000000000073</v>
      </c>
      <c r="O54" s="65">
        <f t="shared" si="24"/>
        <v>1.6057029118347738E-2</v>
      </c>
      <c r="P54" s="65">
        <f t="shared" si="25"/>
        <v>5.9690260418205854E-2</v>
      </c>
      <c r="Q54" s="59">
        <f t="shared" si="26"/>
        <v>4.2304908862104362E-2</v>
      </c>
      <c r="R54" s="59">
        <f t="shared" si="27"/>
        <v>1.0001491688063633</v>
      </c>
      <c r="S54" s="59">
        <f t="shared" si="28"/>
        <v>9.3774331201711991</v>
      </c>
      <c r="T54" s="59">
        <f t="shared" si="29"/>
        <v>-8.1192348167054433</v>
      </c>
      <c r="U54" s="99">
        <f t="shared" si="30"/>
        <v>0.61251066557849176</v>
      </c>
      <c r="W54" s="72">
        <f t="shared" ref="W54:X54" si="62">B55+0.001</f>
        <v>42.841000000000001</v>
      </c>
      <c r="X54" s="72">
        <f t="shared" si="62"/>
        <v>176.24100000000001</v>
      </c>
    </row>
    <row r="55" spans="1:24" x14ac:dyDescent="0.4">
      <c r="A55" s="96">
        <v>790.16</v>
      </c>
      <c r="B55" s="64">
        <v>42.84</v>
      </c>
      <c r="C55" s="64">
        <v>176.24</v>
      </c>
      <c r="D55" s="63">
        <f t="shared" si="14"/>
        <v>698.99829584479255</v>
      </c>
      <c r="E55" s="63">
        <f t="shared" si="15"/>
        <v>-593.45829584479259</v>
      </c>
      <c r="F55" s="63">
        <f t="shared" si="16"/>
        <v>-172.18679572682061</v>
      </c>
      <c r="G55" s="63">
        <f t="shared" si="17"/>
        <v>-4.4874066896758578</v>
      </c>
      <c r="H55" s="63">
        <f t="shared" si="18"/>
        <v>17982.263204273182</v>
      </c>
      <c r="I55" s="63">
        <f t="shared" si="19"/>
        <v>30985.292593310322</v>
      </c>
      <c r="J55" s="59">
        <f t="shared" si="20"/>
        <v>172.24525956167383</v>
      </c>
      <c r="K55" s="59">
        <f t="shared" si="21"/>
        <v>181.49286290037793</v>
      </c>
      <c r="L55" s="59">
        <f t="shared" si="22"/>
        <v>134.78718746474163</v>
      </c>
      <c r="M55" s="60"/>
      <c r="N55" s="65">
        <f t="shared" si="23"/>
        <v>12.339999999999918</v>
      </c>
      <c r="O55" s="65">
        <f t="shared" si="24"/>
        <v>2.4434609527920714E-2</v>
      </c>
      <c r="P55" s="65">
        <f t="shared" si="25"/>
        <v>-1.9896753472735118E-2</v>
      </c>
      <c r="Q55" s="59">
        <f t="shared" si="26"/>
        <v>2.7842733507420059E-2</v>
      </c>
      <c r="R55" s="59">
        <f t="shared" si="27"/>
        <v>1.0000646064925121</v>
      </c>
      <c r="S55" s="59">
        <f t="shared" si="28"/>
        <v>9.1501121939127508</v>
      </c>
      <c r="T55" s="59">
        <f t="shared" si="29"/>
        <v>-8.2660715993475407</v>
      </c>
      <c r="U55" s="99">
        <f t="shared" si="30"/>
        <v>0.46181184232510136</v>
      </c>
      <c r="W55" s="72">
        <f t="shared" ref="W55:X55" si="63">B56-0.001</f>
        <v>44.639000000000003</v>
      </c>
      <c r="X55" s="72">
        <f t="shared" si="63"/>
        <v>176.899</v>
      </c>
    </row>
    <row r="56" spans="1:24" x14ac:dyDescent="0.4">
      <c r="A56" s="96">
        <v>802.52</v>
      </c>
      <c r="B56" s="64">
        <v>44.64</v>
      </c>
      <c r="C56" s="64">
        <v>176.9</v>
      </c>
      <c r="D56" s="63">
        <f t="shared" si="14"/>
        <v>707.9278859950324</v>
      </c>
      <c r="E56" s="63">
        <f t="shared" si="15"/>
        <v>-602.38788599503243</v>
      </c>
      <c r="F56" s="63">
        <f t="shared" si="16"/>
        <v>-180.71663165089041</v>
      </c>
      <c r="G56" s="63">
        <f t="shared" si="17"/>
        <v>-3.9769683275863668</v>
      </c>
      <c r="H56" s="63">
        <f t="shared" si="18"/>
        <v>17973.733368349112</v>
      </c>
      <c r="I56" s="63">
        <f t="shared" si="19"/>
        <v>30985.803031672411</v>
      </c>
      <c r="J56" s="59">
        <f t="shared" si="20"/>
        <v>180.76038623637157</v>
      </c>
      <c r="K56" s="59">
        <f t="shared" si="21"/>
        <v>181.26068489000443</v>
      </c>
      <c r="L56" s="59">
        <f t="shared" si="22"/>
        <v>140.99331742043211</v>
      </c>
      <c r="M56" s="60"/>
      <c r="N56" s="65">
        <f t="shared" si="23"/>
        <v>12.360000000000014</v>
      </c>
      <c r="O56" s="65">
        <f t="shared" si="24"/>
        <v>3.1415926535897885E-2</v>
      </c>
      <c r="P56" s="65">
        <f t="shared" si="25"/>
        <v>1.1519173063162516E-2</v>
      </c>
      <c r="Q56" s="59">
        <f t="shared" si="26"/>
        <v>3.2409355831837905E-2</v>
      </c>
      <c r="R56" s="59">
        <f t="shared" si="27"/>
        <v>1.0000875397236757</v>
      </c>
      <c r="S56" s="59">
        <f t="shared" si="28"/>
        <v>8.9295901502398287</v>
      </c>
      <c r="T56" s="59">
        <f t="shared" si="29"/>
        <v>-8.5298359240698023</v>
      </c>
      <c r="U56" s="99">
        <f t="shared" si="30"/>
        <v>0.51043836208949112</v>
      </c>
      <c r="W56" s="72">
        <f t="shared" ref="W56:X56" si="64">B57+0.001</f>
        <v>45.680999999999997</v>
      </c>
      <c r="X56" s="72">
        <f t="shared" si="64"/>
        <v>175.36100000000002</v>
      </c>
    </row>
    <row r="57" spans="1:24" x14ac:dyDescent="0.4">
      <c r="A57" s="96">
        <v>814.95</v>
      </c>
      <c r="B57" s="64">
        <v>45.68</v>
      </c>
      <c r="C57" s="64">
        <v>175.36</v>
      </c>
      <c r="D57" s="63">
        <f t="shared" si="14"/>
        <v>716.692789546982</v>
      </c>
      <c r="E57" s="63">
        <f t="shared" si="15"/>
        <v>-611.15278954698204</v>
      </c>
      <c r="F57" s="63">
        <f t="shared" si="16"/>
        <v>-189.50966054184491</v>
      </c>
      <c r="G57" s="63">
        <f t="shared" si="17"/>
        <v>-3.3810735227055422</v>
      </c>
      <c r="H57" s="63">
        <f t="shared" si="18"/>
        <v>17964.940339458157</v>
      </c>
      <c r="I57" s="63">
        <f t="shared" si="19"/>
        <v>30986.39892647729</v>
      </c>
      <c r="J57" s="59">
        <f t="shared" si="20"/>
        <v>189.53981929096383</v>
      </c>
      <c r="K57" s="59">
        <f t="shared" si="21"/>
        <v>181.02211513731612</v>
      </c>
      <c r="L57" s="59">
        <f t="shared" si="22"/>
        <v>147.34613454327848</v>
      </c>
      <c r="M57" s="60"/>
      <c r="N57" s="65">
        <f t="shared" si="23"/>
        <v>12.430000000000064</v>
      </c>
      <c r="O57" s="65">
        <f t="shared" si="24"/>
        <v>1.8151424220741012E-2</v>
      </c>
      <c r="P57" s="65">
        <f t="shared" si="25"/>
        <v>-2.6878070480712536E-2</v>
      </c>
      <c r="Q57" s="59">
        <f t="shared" si="26"/>
        <v>2.6318368128506853E-2</v>
      </c>
      <c r="R57" s="59">
        <f t="shared" si="27"/>
        <v>1.0000577253734677</v>
      </c>
      <c r="S57" s="59">
        <f t="shared" si="28"/>
        <v>8.7649035519496206</v>
      </c>
      <c r="T57" s="59">
        <f t="shared" si="29"/>
        <v>-8.793028890954508</v>
      </c>
      <c r="U57" s="99">
        <f t="shared" si="30"/>
        <v>0.59589480488082469</v>
      </c>
      <c r="W57" s="72">
        <f t="shared" ref="W57:X57" si="65">B58-0.001</f>
        <v>47.149000000000001</v>
      </c>
      <c r="X57" s="72">
        <f t="shared" si="65"/>
        <v>176.68899999999999</v>
      </c>
    </row>
    <row r="58" spans="1:24" x14ac:dyDescent="0.4">
      <c r="A58" s="96">
        <v>827.3</v>
      </c>
      <c r="B58" s="64">
        <v>47.15</v>
      </c>
      <c r="C58" s="64">
        <v>176.69</v>
      </c>
      <c r="D58" s="63">
        <f t="shared" si="14"/>
        <v>725.20721625911324</v>
      </c>
      <c r="E58" s="63">
        <f t="shared" si="15"/>
        <v>-619.66721625911327</v>
      </c>
      <c r="F58" s="63">
        <f t="shared" si="16"/>
        <v>-198.43334471134457</v>
      </c>
      <c r="G58" s="63">
        <f t="shared" si="17"/>
        <v>-2.7622521556286044</v>
      </c>
      <c r="H58" s="63">
        <f t="shared" si="18"/>
        <v>17956.016655288659</v>
      </c>
      <c r="I58" s="63">
        <f t="shared" si="19"/>
        <v>30987.017747844366</v>
      </c>
      <c r="J58" s="59">
        <f t="shared" si="20"/>
        <v>198.45256947266412</v>
      </c>
      <c r="K58" s="59">
        <f t="shared" si="21"/>
        <v>180.79752306383426</v>
      </c>
      <c r="L58" s="59">
        <f t="shared" si="22"/>
        <v>153.78430250610617</v>
      </c>
      <c r="M58" s="60"/>
      <c r="N58" s="65">
        <f t="shared" si="23"/>
        <v>12.349999999999909</v>
      </c>
      <c r="O58" s="65">
        <f t="shared" si="24"/>
        <v>2.5656340004316623E-2</v>
      </c>
      <c r="P58" s="65">
        <f t="shared" si="25"/>
        <v>2.3212879051524304E-2</v>
      </c>
      <c r="Q58" s="59">
        <f t="shared" si="26"/>
        <v>3.0674173413482775E-2</v>
      </c>
      <c r="R58" s="59">
        <f t="shared" si="27"/>
        <v>1.0000784161211029</v>
      </c>
      <c r="S58" s="59">
        <f t="shared" si="28"/>
        <v>8.5144267121312627</v>
      </c>
      <c r="T58" s="59">
        <f t="shared" si="29"/>
        <v>-8.9236841694996567</v>
      </c>
      <c r="U58" s="99">
        <f t="shared" si="30"/>
        <v>0.61882136707693802</v>
      </c>
      <c r="W58" s="72">
        <f t="shared" ref="W58:X58" si="66">B59+0.001</f>
        <v>48.540999999999997</v>
      </c>
      <c r="X58" s="72">
        <f t="shared" si="66"/>
        <v>175.161</v>
      </c>
    </row>
    <row r="59" spans="1:24" x14ac:dyDescent="0.4">
      <c r="A59" s="96">
        <v>839.68</v>
      </c>
      <c r="B59" s="64">
        <v>48.54</v>
      </c>
      <c r="C59" s="64">
        <v>175.16</v>
      </c>
      <c r="D59" s="63">
        <f t="shared" si="14"/>
        <v>733.51597913531236</v>
      </c>
      <c r="E59" s="63">
        <f t="shared" si="15"/>
        <v>-627.9759791353124</v>
      </c>
      <c r="F59" s="63">
        <f t="shared" si="16"/>
        <v>-207.58699464790445</v>
      </c>
      <c r="G59" s="63">
        <f t="shared" si="17"/>
        <v>-2.1087756965843583</v>
      </c>
      <c r="H59" s="63">
        <f t="shared" si="18"/>
        <v>17946.863005352097</v>
      </c>
      <c r="I59" s="63">
        <f t="shared" si="19"/>
        <v>30987.671224303409</v>
      </c>
      <c r="J59" s="59">
        <f t="shared" si="20"/>
        <v>207.59770538685541</v>
      </c>
      <c r="K59" s="59">
        <f t="shared" si="21"/>
        <v>180.58202004251899</v>
      </c>
      <c r="L59" s="59">
        <f t="shared" si="22"/>
        <v>160.37635860316874</v>
      </c>
      <c r="M59" s="60"/>
      <c r="N59" s="65">
        <f t="shared" si="23"/>
        <v>12.379999999999995</v>
      </c>
      <c r="O59" s="65">
        <f t="shared" si="24"/>
        <v>2.4260076602721191E-2</v>
      </c>
      <c r="P59" s="65">
        <f t="shared" si="25"/>
        <v>-2.6703537555513263E-2</v>
      </c>
      <c r="Q59" s="59">
        <f t="shared" si="26"/>
        <v>3.1310753634840038E-2</v>
      </c>
      <c r="R59" s="59">
        <f t="shared" si="27"/>
        <v>1.0000817049511612</v>
      </c>
      <c r="S59" s="59">
        <f t="shared" si="28"/>
        <v>8.3087628761990899</v>
      </c>
      <c r="T59" s="59">
        <f t="shared" si="29"/>
        <v>-9.1536499365598853</v>
      </c>
      <c r="U59" s="99">
        <f t="shared" si="30"/>
        <v>0.65347645904424623</v>
      </c>
      <c r="W59" s="72">
        <f t="shared" ref="W59:X59" si="67">B60-0.001</f>
        <v>49.459000000000003</v>
      </c>
      <c r="X59" s="72">
        <f t="shared" si="67"/>
        <v>175.22899999999998</v>
      </c>
    </row>
    <row r="60" spans="1:24" x14ac:dyDescent="0.4">
      <c r="A60" s="96">
        <v>852.07</v>
      </c>
      <c r="B60" s="64">
        <v>49.46</v>
      </c>
      <c r="C60" s="64">
        <v>175.23</v>
      </c>
      <c r="D60" s="63">
        <f t="shared" si="14"/>
        <v>741.64446375670241</v>
      </c>
      <c r="E60" s="63">
        <f t="shared" si="15"/>
        <v>-636.10446375670244</v>
      </c>
      <c r="F60" s="63">
        <f t="shared" si="16"/>
        <v>-216.90488543551177</v>
      </c>
      <c r="G60" s="63">
        <f t="shared" si="17"/>
        <v>-1.3255516730030767</v>
      </c>
      <c r="H60" s="63">
        <f t="shared" si="18"/>
        <v>17937.545114564491</v>
      </c>
      <c r="I60" s="63">
        <f t="shared" si="19"/>
        <v>30988.454448326989</v>
      </c>
      <c r="J60" s="59">
        <f t="shared" si="20"/>
        <v>216.90893576113984</v>
      </c>
      <c r="K60" s="59">
        <f t="shared" si="21"/>
        <v>180.35014227908013</v>
      </c>
      <c r="L60" s="59">
        <f t="shared" si="22"/>
        <v>167.01083036463797</v>
      </c>
      <c r="M60" s="60"/>
      <c r="N60" s="65">
        <f t="shared" si="23"/>
        <v>12.3900000000001</v>
      </c>
      <c r="O60" s="65">
        <f t="shared" si="24"/>
        <v>1.6057029118347863E-2</v>
      </c>
      <c r="P60" s="65">
        <f t="shared" si="25"/>
        <v>1.2217304763959117E-3</v>
      </c>
      <c r="Q60" s="59">
        <f t="shared" si="26"/>
        <v>1.6083479216642882E-2</v>
      </c>
      <c r="R60" s="59">
        <f t="shared" si="27"/>
        <v>1.0000215570829445</v>
      </c>
      <c r="S60" s="59">
        <f t="shared" si="28"/>
        <v>8.1284846213900774</v>
      </c>
      <c r="T60" s="59">
        <f t="shared" si="29"/>
        <v>-9.31789078760732</v>
      </c>
      <c r="U60" s="99">
        <f t="shared" si="30"/>
        <v>0.78322402358128163</v>
      </c>
      <c r="W60" s="72">
        <f t="shared" ref="W60:X60" si="68">B61+0.001</f>
        <v>49.410999999999994</v>
      </c>
      <c r="X60" s="72">
        <f t="shared" si="68"/>
        <v>174.191</v>
      </c>
    </row>
    <row r="61" spans="1:24" x14ac:dyDescent="0.4">
      <c r="A61" s="96">
        <v>864.45</v>
      </c>
      <c r="B61" s="64">
        <v>49.41</v>
      </c>
      <c r="C61" s="64">
        <v>174.19</v>
      </c>
      <c r="D61" s="63">
        <f t="shared" si="14"/>
        <v>749.69543237550658</v>
      </c>
      <c r="E61" s="63">
        <f t="shared" si="15"/>
        <v>-644.15543237550662</v>
      </c>
      <c r="F61" s="63">
        <f t="shared" si="16"/>
        <v>-226.26929285173267</v>
      </c>
      <c r="G61" s="63">
        <f t="shared" si="17"/>
        <v>-0.45852231619656902</v>
      </c>
      <c r="H61" s="63">
        <f t="shared" si="18"/>
        <v>17928.180707148269</v>
      </c>
      <c r="I61" s="63">
        <f t="shared" si="19"/>
        <v>30989.321477683796</v>
      </c>
      <c r="J61" s="59">
        <f t="shared" si="20"/>
        <v>226.26975743642279</v>
      </c>
      <c r="K61" s="59">
        <f t="shared" si="21"/>
        <v>180.11610659687236</v>
      </c>
      <c r="L61" s="59">
        <f t="shared" si="22"/>
        <v>173.62706690114643</v>
      </c>
      <c r="M61" s="60"/>
      <c r="N61" s="65">
        <f t="shared" si="23"/>
        <v>12.379999999999995</v>
      </c>
      <c r="O61" s="65">
        <f t="shared" si="24"/>
        <v>-8.7266462599723917E-4</v>
      </c>
      <c r="P61" s="65">
        <f t="shared" si="25"/>
        <v>-1.8151424220740887E-2</v>
      </c>
      <c r="Q61" s="59">
        <f t="shared" si="26"/>
        <v>1.3816574002396553E-2</v>
      </c>
      <c r="R61" s="59">
        <f t="shared" si="27"/>
        <v>1.0000159084467857</v>
      </c>
      <c r="S61" s="59">
        <f t="shared" si="28"/>
        <v>8.0509686188042302</v>
      </c>
      <c r="T61" s="59">
        <f t="shared" si="29"/>
        <v>-9.364407416220887</v>
      </c>
      <c r="U61" s="99">
        <f t="shared" si="30"/>
        <v>0.86702935680650772</v>
      </c>
      <c r="W61" s="72">
        <f t="shared" ref="W61:X61" si="69">B62-0.001</f>
        <v>49.548999999999999</v>
      </c>
      <c r="X61" s="72">
        <f t="shared" si="69"/>
        <v>174.059</v>
      </c>
    </row>
    <row r="62" spans="1:24" x14ac:dyDescent="0.4">
      <c r="A62" s="96">
        <v>876.88</v>
      </c>
      <c r="B62" s="64">
        <v>49.55</v>
      </c>
      <c r="C62" s="64">
        <v>174.06</v>
      </c>
      <c r="D62" s="63">
        <f t="shared" si="14"/>
        <v>757.77137043412245</v>
      </c>
      <c r="E62" s="63">
        <f t="shared" si="15"/>
        <v>-652.23137043412248</v>
      </c>
      <c r="F62" s="63">
        <f t="shared" si="16"/>
        <v>-235.66868302580556</v>
      </c>
      <c r="G62" s="63">
        <f t="shared" si="17"/>
        <v>0.50867655335080042</v>
      </c>
      <c r="H62" s="63">
        <f t="shared" si="18"/>
        <v>17918.781316974197</v>
      </c>
      <c r="I62" s="63">
        <f t="shared" si="19"/>
        <v>30990.288676553344</v>
      </c>
      <c r="J62" s="59">
        <f t="shared" si="20"/>
        <v>235.66923199890465</v>
      </c>
      <c r="K62" s="59">
        <f t="shared" si="21"/>
        <v>179.87633072833722</v>
      </c>
      <c r="L62" s="59">
        <f t="shared" si="22"/>
        <v>180.20571406325425</v>
      </c>
      <c r="M62" s="60"/>
      <c r="N62" s="65">
        <f t="shared" si="23"/>
        <v>12.42999999999995</v>
      </c>
      <c r="O62" s="65">
        <f t="shared" si="24"/>
        <v>2.4434609527920711E-3</v>
      </c>
      <c r="P62" s="65">
        <f t="shared" si="25"/>
        <v>-2.2689280275925493E-3</v>
      </c>
      <c r="Q62" s="59">
        <f t="shared" si="26"/>
        <v>2.9908867228338742E-3</v>
      </c>
      <c r="R62" s="59">
        <f t="shared" si="27"/>
        <v>1.0000007454509492</v>
      </c>
      <c r="S62" s="59">
        <f t="shared" si="28"/>
        <v>8.0759380586158613</v>
      </c>
      <c r="T62" s="59">
        <f t="shared" si="29"/>
        <v>-9.3993901740728862</v>
      </c>
      <c r="U62" s="99">
        <f t="shared" si="30"/>
        <v>0.96719886954736944</v>
      </c>
      <c r="W62" s="72">
        <f t="shared" ref="W62:X62" si="70">B63+0.001</f>
        <v>51.010999999999996</v>
      </c>
      <c r="X62" s="72">
        <f t="shared" si="70"/>
        <v>176.09100000000001</v>
      </c>
    </row>
    <row r="63" spans="1:24" x14ac:dyDescent="0.4">
      <c r="A63" s="96">
        <v>901.64</v>
      </c>
      <c r="B63" s="64">
        <v>51.01</v>
      </c>
      <c r="C63" s="64">
        <v>176.09</v>
      </c>
      <c r="D63" s="63">
        <f t="shared" si="14"/>
        <v>773.594461542197</v>
      </c>
      <c r="E63" s="63">
        <f t="shared" si="15"/>
        <v>-668.05446154219703</v>
      </c>
      <c r="F63" s="63">
        <f t="shared" si="16"/>
        <v>-254.64116943003333</v>
      </c>
      <c r="G63" s="63">
        <f t="shared" si="17"/>
        <v>2.1399472520807228</v>
      </c>
      <c r="H63" s="63">
        <f t="shared" si="18"/>
        <v>17899.808830569968</v>
      </c>
      <c r="I63" s="63">
        <f t="shared" si="19"/>
        <v>30991.919947252074</v>
      </c>
      <c r="J63" s="59">
        <f t="shared" si="20"/>
        <v>254.65016108955561</v>
      </c>
      <c r="K63" s="59">
        <f t="shared" si="21"/>
        <v>179.51851045947257</v>
      </c>
      <c r="L63" s="59">
        <f t="shared" si="22"/>
        <v>193.69092125217495</v>
      </c>
      <c r="M63" s="60"/>
      <c r="N63" s="65">
        <f t="shared" si="23"/>
        <v>24.759999999999991</v>
      </c>
      <c r="O63" s="65">
        <f t="shared" si="24"/>
        <v>2.5481807079117225E-2</v>
      </c>
      <c r="P63" s="65">
        <f t="shared" si="25"/>
        <v>3.5430183815484913E-2</v>
      </c>
      <c r="Q63" s="59">
        <f t="shared" si="26"/>
        <v>3.7307404933138555E-2</v>
      </c>
      <c r="R63" s="59">
        <f t="shared" si="27"/>
        <v>1.0001160030177232</v>
      </c>
      <c r="S63" s="59">
        <f t="shared" si="28"/>
        <v>15.823091108074577</v>
      </c>
      <c r="T63" s="59">
        <f t="shared" si="29"/>
        <v>-18.972486404227777</v>
      </c>
      <c r="U63" s="99">
        <f t="shared" si="30"/>
        <v>1.6312706987299221</v>
      </c>
      <c r="W63" s="72">
        <f t="shared" ref="W63:X63" si="71">B64-0.001</f>
        <v>50.978999999999999</v>
      </c>
      <c r="X63" s="72">
        <f t="shared" si="71"/>
        <v>177.26900000000001</v>
      </c>
    </row>
    <row r="64" spans="1:24" x14ac:dyDescent="0.4">
      <c r="A64" s="96">
        <v>926.4</v>
      </c>
      <c r="B64" s="64">
        <v>50.98</v>
      </c>
      <c r="C64" s="64">
        <v>177.27</v>
      </c>
      <c r="D64" s="63">
        <f t="shared" si="14"/>
        <v>789.17844600573335</v>
      </c>
      <c r="E64" s="63">
        <f t="shared" si="15"/>
        <v>-683.63844600573339</v>
      </c>
      <c r="F64" s="63">
        <f t="shared" si="16"/>
        <v>-273.84903998200815</v>
      </c>
      <c r="G64" s="63">
        <f t="shared" si="17"/>
        <v>3.2542354202994273</v>
      </c>
      <c r="H64" s="63">
        <f t="shared" si="18"/>
        <v>17880.600960017993</v>
      </c>
      <c r="I64" s="63">
        <f t="shared" si="19"/>
        <v>30993.034235420291</v>
      </c>
      <c r="J64" s="59">
        <f t="shared" si="20"/>
        <v>273.86837485777403</v>
      </c>
      <c r="K64" s="59">
        <f t="shared" si="21"/>
        <v>179.31916803765156</v>
      </c>
      <c r="L64" s="59">
        <f t="shared" si="22"/>
        <v>207.68875312451266</v>
      </c>
      <c r="M64" s="60"/>
      <c r="N64" s="65">
        <f t="shared" si="23"/>
        <v>24.759999999999991</v>
      </c>
      <c r="O64" s="65">
        <f t="shared" si="24"/>
        <v>-5.2359877559831865E-4</v>
      </c>
      <c r="P64" s="65">
        <f t="shared" si="25"/>
        <v>2.0594885173533209E-2</v>
      </c>
      <c r="Q64" s="59">
        <f t="shared" si="26"/>
        <v>1.6012551090001104E-2</v>
      </c>
      <c r="R64" s="59">
        <f t="shared" si="27"/>
        <v>1.0000213673638974</v>
      </c>
      <c r="S64" s="59">
        <f t="shared" si="28"/>
        <v>15.583984463536362</v>
      </c>
      <c r="T64" s="59">
        <f t="shared" si="29"/>
        <v>-19.207870551974803</v>
      </c>
      <c r="U64" s="99">
        <f t="shared" si="30"/>
        <v>1.1142881682187045</v>
      </c>
      <c r="W64" s="72">
        <f t="shared" ref="W64:X64" si="72">B65+0.001</f>
        <v>50.610999999999997</v>
      </c>
      <c r="X64" s="72">
        <f t="shared" si="72"/>
        <v>177.55100000000002</v>
      </c>
    </row>
    <row r="65" spans="1:24" x14ac:dyDescent="0.4">
      <c r="A65" s="96">
        <v>951.23</v>
      </c>
      <c r="B65" s="64">
        <v>50.61</v>
      </c>
      <c r="C65" s="64">
        <v>177.55</v>
      </c>
      <c r="D65" s="63">
        <f t="shared" si="14"/>
        <v>804.87340418524116</v>
      </c>
      <c r="E65" s="63">
        <f t="shared" si="15"/>
        <v>-699.33340418524119</v>
      </c>
      <c r="F65" s="63">
        <f t="shared" si="16"/>
        <v>-293.06981394857854</v>
      </c>
      <c r="G65" s="63">
        <f t="shared" si="17"/>
        <v>4.1238080637900696</v>
      </c>
      <c r="H65" s="63">
        <f t="shared" si="18"/>
        <v>17861.380186051421</v>
      </c>
      <c r="I65" s="63">
        <f t="shared" si="19"/>
        <v>30993.90380806378</v>
      </c>
      <c r="J65" s="59">
        <f t="shared" si="20"/>
        <v>293.09882572402336</v>
      </c>
      <c r="K65" s="59">
        <f t="shared" si="21"/>
        <v>179.19383984875847</v>
      </c>
      <c r="L65" s="59">
        <f t="shared" si="22"/>
        <v>221.85376969309166</v>
      </c>
      <c r="M65" s="60"/>
      <c r="N65" s="65">
        <f t="shared" si="23"/>
        <v>24.830000000000041</v>
      </c>
      <c r="O65" s="65">
        <f t="shared" si="24"/>
        <v>-6.4577182323789749E-3</v>
      </c>
      <c r="P65" s="65">
        <f t="shared" si="25"/>
        <v>4.8869219055841422E-3</v>
      </c>
      <c r="Q65" s="59">
        <f t="shared" si="26"/>
        <v>7.4861203149536593E-3</v>
      </c>
      <c r="R65" s="59">
        <f t="shared" si="27"/>
        <v>1.0000046701926202</v>
      </c>
      <c r="S65" s="59">
        <f t="shared" si="28"/>
        <v>15.694958179507825</v>
      </c>
      <c r="T65" s="59">
        <f t="shared" si="29"/>
        <v>-19.220773966570416</v>
      </c>
      <c r="U65" s="99">
        <f t="shared" si="30"/>
        <v>0.86957264349064256</v>
      </c>
      <c r="W65" s="72">
        <f t="shared" ref="W65:X65" si="73">B66-0.001</f>
        <v>51.099000000000004</v>
      </c>
      <c r="X65" s="72">
        <f t="shared" si="73"/>
        <v>176.149</v>
      </c>
    </row>
    <row r="66" spans="1:24" x14ac:dyDescent="0.4">
      <c r="A66" s="96">
        <v>986.46</v>
      </c>
      <c r="B66" s="64">
        <v>51.1</v>
      </c>
      <c r="C66" s="64">
        <v>176.15</v>
      </c>
      <c r="D66" s="63">
        <f t="shared" si="14"/>
        <v>827.11417669035734</v>
      </c>
      <c r="E66" s="63">
        <f t="shared" si="15"/>
        <v>-721.57417669035738</v>
      </c>
      <c r="F66" s="63">
        <f t="shared" si="16"/>
        <v>-320.34982140651459</v>
      </c>
      <c r="G66" s="63">
        <f t="shared" si="17"/>
        <v>5.6262813504478535</v>
      </c>
      <c r="H66" s="63">
        <f t="shared" si="18"/>
        <v>17834.100178593486</v>
      </c>
      <c r="I66" s="63">
        <f t="shared" si="19"/>
        <v>30995.406281350439</v>
      </c>
      <c r="J66" s="59">
        <f t="shared" si="20"/>
        <v>320.39922458866874</v>
      </c>
      <c r="K66" s="59">
        <f t="shared" si="21"/>
        <v>178.993821705443</v>
      </c>
      <c r="L66" s="59">
        <f t="shared" si="22"/>
        <v>241.78569660193924</v>
      </c>
      <c r="M66" s="60"/>
      <c r="N66" s="65">
        <f t="shared" si="23"/>
        <v>35.230000000000018</v>
      </c>
      <c r="O66" s="65">
        <f t="shared" si="24"/>
        <v>8.5521133347722499E-3</v>
      </c>
      <c r="P66" s="65">
        <f t="shared" si="25"/>
        <v>-2.4434609527920714E-2</v>
      </c>
      <c r="Q66" s="59">
        <f t="shared" si="26"/>
        <v>2.0790338250653795E-2</v>
      </c>
      <c r="R66" s="59">
        <f t="shared" si="27"/>
        <v>1.0000360214040314</v>
      </c>
      <c r="S66" s="59">
        <f t="shared" si="28"/>
        <v>22.240772505116151</v>
      </c>
      <c r="T66" s="59">
        <f t="shared" si="29"/>
        <v>-27.280007457936069</v>
      </c>
      <c r="U66" s="99">
        <f t="shared" si="30"/>
        <v>1.5024732866577839</v>
      </c>
      <c r="W66" s="72">
        <f t="shared" ref="W66:X66" si="74">B67+0.001</f>
        <v>51.170999999999999</v>
      </c>
      <c r="X66" s="72">
        <f t="shared" si="74"/>
        <v>176.06100000000001</v>
      </c>
    </row>
    <row r="67" spans="1:24" x14ac:dyDescent="0.4">
      <c r="A67" s="96">
        <v>998.76</v>
      </c>
      <c r="B67" s="64">
        <v>51.17</v>
      </c>
      <c r="C67" s="64">
        <v>176.06</v>
      </c>
      <c r="D67" s="63">
        <f t="shared" si="14"/>
        <v>834.83227390005266</v>
      </c>
      <c r="E67" s="63">
        <f t="shared" si="15"/>
        <v>-729.29227390005269</v>
      </c>
      <c r="F67" s="63">
        <f t="shared" si="16"/>
        <v>-329.90480493346882</v>
      </c>
      <c r="G67" s="63">
        <f t="shared" si="17"/>
        <v>6.2768407894639813</v>
      </c>
      <c r="H67" s="63">
        <f t="shared" si="18"/>
        <v>17824.54519506653</v>
      </c>
      <c r="I67" s="63">
        <f t="shared" si="19"/>
        <v>30996.056840789453</v>
      </c>
      <c r="J67" s="59">
        <f t="shared" si="20"/>
        <v>329.96451180162751</v>
      </c>
      <c r="K67" s="59">
        <f t="shared" si="21"/>
        <v>178.91000951127765</v>
      </c>
      <c r="L67" s="59">
        <f t="shared" si="22"/>
        <v>248.68706709009172</v>
      </c>
      <c r="M67" s="60"/>
      <c r="N67" s="65">
        <f t="shared" si="23"/>
        <v>12.299999999999955</v>
      </c>
      <c r="O67" s="65">
        <f t="shared" si="24"/>
        <v>1.2217304763960355E-3</v>
      </c>
      <c r="P67" s="65">
        <f t="shared" si="25"/>
        <v>-1.5707963267949561E-3</v>
      </c>
      <c r="Q67" s="59">
        <f t="shared" si="26"/>
        <v>1.7287306816344827E-3</v>
      </c>
      <c r="R67" s="59">
        <f t="shared" si="27"/>
        <v>1.0000002490425552</v>
      </c>
      <c r="S67" s="59">
        <f t="shared" si="28"/>
        <v>7.7180972096952685</v>
      </c>
      <c r="T67" s="59">
        <f t="shared" si="29"/>
        <v>-9.5549835269542367</v>
      </c>
      <c r="U67" s="99">
        <f t="shared" si="30"/>
        <v>0.65055943901612789</v>
      </c>
      <c r="W67" s="72" t="e">
        <f>#REF!-0.001</f>
        <v>#REF!</v>
      </c>
      <c r="X67" s="72" t="e">
        <f>#REF!-0.001</f>
        <v>#REF!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8"/>
  <sheetViews>
    <sheetView workbookViewId="0">
      <selection activeCell="A17" sqref="A17"/>
    </sheetView>
  </sheetViews>
  <sheetFormatPr defaultRowHeight="14.6" x14ac:dyDescent="0.4"/>
  <cols>
    <col min="1" max="1" width="76.53515625" customWidth="1"/>
    <col min="4" max="5" width="9.07421875" style="73"/>
    <col min="8" max="8" width="27.53515625" customWidth="1"/>
    <col min="9" max="9" width="31.53515625" customWidth="1"/>
    <col min="10" max="10" width="26" customWidth="1"/>
  </cols>
  <sheetData>
    <row r="1" spans="1:10" ht="18.899999999999999" thickBot="1" x14ac:dyDescent="0.45">
      <c r="A1" s="56" t="s">
        <v>81</v>
      </c>
      <c r="D1" s="73" t="s">
        <v>91</v>
      </c>
      <c r="E1" s="73" t="s">
        <v>92</v>
      </c>
      <c r="H1" s="75" t="s">
        <v>93</v>
      </c>
      <c r="I1" s="75" t="s">
        <v>94</v>
      </c>
      <c r="J1" s="75" t="s">
        <v>95</v>
      </c>
    </row>
    <row r="2" spans="1:10" ht="18.45" x14ac:dyDescent="0.4">
      <c r="A2" t="s">
        <v>84</v>
      </c>
      <c r="D2" s="73">
        <f>Данные!X8-Данные!X9</f>
        <v>9.9999999999999811E-3</v>
      </c>
      <c r="E2" s="74">
        <f>Данные!Y8-Данные!Y9</f>
        <v>85.4</v>
      </c>
      <c r="H2" s="75" t="s">
        <v>128</v>
      </c>
      <c r="I2" s="75"/>
      <c r="J2" s="75"/>
    </row>
    <row r="3" spans="1:10" ht="18.45" x14ac:dyDescent="0.4">
      <c r="A3" t="s">
        <v>85</v>
      </c>
      <c r="D3" s="73">
        <f>Данные!X9-Данные!X10</f>
        <v>0.09</v>
      </c>
      <c r="E3" s="74">
        <f>Данные!Y9-Данные!Y10</f>
        <v>-41.939999999999969</v>
      </c>
      <c r="H3" s="75" t="s">
        <v>96</v>
      </c>
      <c r="I3" s="75"/>
      <c r="J3" s="75"/>
    </row>
    <row r="4" spans="1:10" ht="18.45" x14ac:dyDescent="0.4">
      <c r="A4" t="s">
        <v>86</v>
      </c>
      <c r="D4" s="73" t="e">
        <f>Данные!X10-Данные!#REF!</f>
        <v>#REF!</v>
      </c>
      <c r="E4" s="74" t="e">
        <f>Данные!Y10-Данные!#REF!</f>
        <v>#REF!</v>
      </c>
      <c r="H4" s="75" t="s">
        <v>117</v>
      </c>
      <c r="I4" s="75"/>
      <c r="J4" s="75"/>
    </row>
    <row r="5" spans="1:10" ht="18.45" x14ac:dyDescent="0.4">
      <c r="A5" t="s">
        <v>82</v>
      </c>
      <c r="D5" s="73" t="e">
        <f>Данные!#REF!-Данные!#REF!</f>
        <v>#REF!</v>
      </c>
      <c r="E5" s="74" t="e">
        <f>Данные!#REF!-Данные!#REF!</f>
        <v>#REF!</v>
      </c>
      <c r="H5" s="75" t="s">
        <v>118</v>
      </c>
      <c r="I5" s="75"/>
      <c r="J5" s="75"/>
    </row>
    <row r="6" spans="1:10" ht="18.45" x14ac:dyDescent="0.4">
      <c r="A6" t="s">
        <v>83</v>
      </c>
      <c r="D6" s="73" t="e">
        <f>Данные!#REF!-Данные!#REF!</f>
        <v>#REF!</v>
      </c>
      <c r="E6" s="74" t="e">
        <f>Данные!#REF!-Данные!#REF!</f>
        <v>#REF!</v>
      </c>
      <c r="H6" s="76" t="s">
        <v>97</v>
      </c>
      <c r="I6" s="75"/>
      <c r="J6" s="75"/>
    </row>
    <row r="7" spans="1:10" ht="18.45" x14ac:dyDescent="0.4">
      <c r="A7" t="s">
        <v>87</v>
      </c>
      <c r="D7" s="73" t="e">
        <f>Данные!#REF!-Данные!#REF!</f>
        <v>#REF!</v>
      </c>
      <c r="E7" s="74" t="e">
        <f>Данные!#REF!-Данные!#REF!</f>
        <v>#REF!</v>
      </c>
      <c r="H7" s="76" t="s">
        <v>98</v>
      </c>
      <c r="I7" s="75"/>
      <c r="J7" s="75"/>
    </row>
    <row r="8" spans="1:10" ht="18.45" x14ac:dyDescent="0.4">
      <c r="A8" t="s">
        <v>105</v>
      </c>
      <c r="D8" s="73" t="e">
        <f>Данные!#REF!-Данные!#REF!</f>
        <v>#REF!</v>
      </c>
      <c r="E8" s="74" t="e">
        <f>Данные!#REF!-Данные!#REF!</f>
        <v>#REF!</v>
      </c>
      <c r="H8" s="75" t="s">
        <v>99</v>
      </c>
      <c r="I8" s="75"/>
      <c r="J8" s="75"/>
    </row>
    <row r="9" spans="1:10" ht="18.45" x14ac:dyDescent="0.4">
      <c r="A9" t="s">
        <v>135</v>
      </c>
      <c r="D9" s="73" t="e">
        <f>Данные!#REF!-Данные!#REF!</f>
        <v>#REF!</v>
      </c>
      <c r="E9" s="74" t="e">
        <f>Данные!#REF!-Данные!#REF!</f>
        <v>#REF!</v>
      </c>
      <c r="H9" s="75" t="s">
        <v>100</v>
      </c>
      <c r="I9" s="75"/>
      <c r="J9" s="75"/>
    </row>
    <row r="10" spans="1:10" ht="18.45" x14ac:dyDescent="0.4">
      <c r="A10" t="s">
        <v>109</v>
      </c>
      <c r="D10" s="73" t="e">
        <f>Данные!#REF!-Данные!#REF!</f>
        <v>#REF!</v>
      </c>
      <c r="E10" s="74" t="e">
        <f>Данные!#REF!-Данные!#REF!</f>
        <v>#REF!</v>
      </c>
      <c r="H10" s="75" t="s">
        <v>101</v>
      </c>
      <c r="I10" s="75"/>
      <c r="J10" s="75"/>
    </row>
    <row r="11" spans="1:10" ht="18.45" x14ac:dyDescent="0.4">
      <c r="A11" t="s">
        <v>110</v>
      </c>
      <c r="D11" s="73" t="e">
        <f>Данные!#REF!-Данные!#REF!</f>
        <v>#REF!</v>
      </c>
      <c r="E11" s="74" t="e">
        <f>Данные!#REF!-Данные!#REF!</f>
        <v>#REF!</v>
      </c>
      <c r="H11" s="75" t="s">
        <v>109</v>
      </c>
      <c r="I11" s="75"/>
      <c r="J11" s="75"/>
    </row>
    <row r="12" spans="1:10" ht="18.45" x14ac:dyDescent="0.4">
      <c r="A12" t="s">
        <v>111</v>
      </c>
      <c r="D12" s="73" t="e">
        <f>Данные!#REF!-Данные!#REF!</f>
        <v>#REF!</v>
      </c>
      <c r="E12" s="74" t="e">
        <f>Данные!#REF!-Данные!#REF!</f>
        <v>#REF!</v>
      </c>
      <c r="H12" s="75" t="s">
        <v>120</v>
      </c>
      <c r="I12" s="75"/>
      <c r="J12" s="75"/>
    </row>
    <row r="13" spans="1:10" ht="18.45" x14ac:dyDescent="0.4">
      <c r="D13" s="73" t="e">
        <f>Данные!#REF!-Данные!#REF!</f>
        <v>#REF!</v>
      </c>
      <c r="E13" s="74" t="e">
        <f>Данные!#REF!-Данные!#REF!</f>
        <v>#REF!</v>
      </c>
      <c r="H13" s="75"/>
      <c r="I13" s="75"/>
      <c r="J13" s="75"/>
    </row>
    <row r="14" spans="1:10" ht="18.45" x14ac:dyDescent="0.4">
      <c r="D14" s="73" t="e">
        <f>Данные!#REF!-Данные!#REF!</f>
        <v>#REF!</v>
      </c>
      <c r="E14" s="74" t="e">
        <f>Данные!#REF!-Данные!#REF!</f>
        <v>#REF!</v>
      </c>
      <c r="H14" s="75"/>
    </row>
    <row r="15" spans="1:10" ht="18.45" x14ac:dyDescent="0.4">
      <c r="D15" s="73" t="e">
        <f>Данные!#REF!-Данные!#REF!</f>
        <v>#REF!</v>
      </c>
      <c r="E15" s="74" t="e">
        <f>Данные!#REF!-Данные!#REF!</f>
        <v>#REF!</v>
      </c>
      <c r="H15" s="75"/>
    </row>
    <row r="16" spans="1:10" ht="18.45" x14ac:dyDescent="0.4">
      <c r="D16" s="73" t="e">
        <f>Данные!#REF!-Данные!#REF!</f>
        <v>#REF!</v>
      </c>
      <c r="E16" s="74" t="e">
        <f>Данные!#REF!-Данные!#REF!</f>
        <v>#REF!</v>
      </c>
      <c r="H16" s="75"/>
    </row>
    <row r="17" spans="4:5" x14ac:dyDescent="0.4">
      <c r="D17" s="73" t="e">
        <f>Данные!#REF!-Данные!#REF!</f>
        <v>#REF!</v>
      </c>
      <c r="E17" s="74" t="e">
        <f>Данные!#REF!-Данные!#REF!</f>
        <v>#REF!</v>
      </c>
    </row>
    <row r="18" spans="4:5" x14ac:dyDescent="0.4">
      <c r="D18" s="73" t="e">
        <f>Данные!#REF!-Данные!#REF!</f>
        <v>#REF!</v>
      </c>
      <c r="E18" s="74" t="e">
        <f>Данные!#REF!-Данные!#REF!</f>
        <v>#REF!</v>
      </c>
    </row>
    <row r="19" spans="4:5" x14ac:dyDescent="0.4">
      <c r="D19" s="73" t="e">
        <f>Данные!#REF!-Данные!#REF!</f>
        <v>#REF!</v>
      </c>
      <c r="E19" s="74" t="e">
        <f>Данные!#REF!-Данные!#REF!</f>
        <v>#REF!</v>
      </c>
    </row>
    <row r="20" spans="4:5" x14ac:dyDescent="0.4">
      <c r="D20" s="73" t="e">
        <f>Данные!#REF!-Данные!#REF!</f>
        <v>#REF!</v>
      </c>
      <c r="E20" s="74" t="e">
        <f>Данные!#REF!-Данные!#REF!</f>
        <v>#REF!</v>
      </c>
    </row>
    <row r="21" spans="4:5" x14ac:dyDescent="0.4">
      <c r="D21" s="73" t="e">
        <f>Данные!#REF!-Данные!#REF!</f>
        <v>#REF!</v>
      </c>
      <c r="E21" s="74" t="e">
        <f>Данные!#REF!-Данные!#REF!</f>
        <v>#REF!</v>
      </c>
    </row>
    <row r="22" spans="4:5" x14ac:dyDescent="0.4">
      <c r="D22" s="73" t="e">
        <f>Данные!#REF!-Данные!#REF!</f>
        <v>#REF!</v>
      </c>
      <c r="E22" s="74" t="e">
        <f>Данные!#REF!-Данные!#REF!</f>
        <v>#REF!</v>
      </c>
    </row>
    <row r="23" spans="4:5" x14ac:dyDescent="0.4">
      <c r="D23" s="73" t="e">
        <f>Данные!#REF!-Данные!#REF!</f>
        <v>#REF!</v>
      </c>
      <c r="E23" s="74" t="e">
        <f>Данные!#REF!-Данные!#REF!</f>
        <v>#REF!</v>
      </c>
    </row>
    <row r="24" spans="4:5" x14ac:dyDescent="0.4">
      <c r="D24" s="73" t="e">
        <f>Данные!#REF!-Данные!#REF!</f>
        <v>#REF!</v>
      </c>
      <c r="E24" s="74" t="e">
        <f>Данные!#REF!-Данные!#REF!</f>
        <v>#REF!</v>
      </c>
    </row>
    <row r="25" spans="4:5" x14ac:dyDescent="0.4">
      <c r="D25" s="73" t="e">
        <f>Данные!#REF!-Данные!#REF!</f>
        <v>#REF!</v>
      </c>
      <c r="E25" s="74" t="e">
        <f>Данные!#REF!-Данные!#REF!</f>
        <v>#REF!</v>
      </c>
    </row>
    <row r="26" spans="4:5" x14ac:dyDescent="0.4">
      <c r="D26" s="73" t="e">
        <f>Данные!#REF!-Данные!#REF!</f>
        <v>#REF!</v>
      </c>
      <c r="E26" s="74" t="e">
        <f>Данные!#REF!-Данные!#REF!</f>
        <v>#REF!</v>
      </c>
    </row>
    <row r="27" spans="4:5" x14ac:dyDescent="0.4">
      <c r="D27" s="73" t="e">
        <f>Данные!#REF!-Данные!#REF!</f>
        <v>#REF!</v>
      </c>
      <c r="E27" s="74" t="e">
        <f>Данные!#REF!-Данные!#REF!</f>
        <v>#REF!</v>
      </c>
    </row>
    <row r="28" spans="4:5" x14ac:dyDescent="0.4">
      <c r="D28" s="73" t="e">
        <f>Данные!#REF!-Данные!#REF!</f>
        <v>#REF!</v>
      </c>
      <c r="E28" s="74" t="e">
        <f>Данные!#REF!-Данные!#REF!</f>
        <v>#REF!</v>
      </c>
    </row>
    <row r="29" spans="4:5" x14ac:dyDescent="0.4">
      <c r="D29" s="73" t="e">
        <f>Данные!#REF!-Данные!#REF!</f>
        <v>#REF!</v>
      </c>
      <c r="E29" s="74" t="e">
        <f>Данные!#REF!-Данные!#REF!</f>
        <v>#REF!</v>
      </c>
    </row>
    <row r="30" spans="4:5" x14ac:dyDescent="0.4">
      <c r="D30" s="73" t="e">
        <f>Данные!#REF!-Данные!#REF!</f>
        <v>#REF!</v>
      </c>
      <c r="E30" s="74" t="e">
        <f>Данные!#REF!-Данные!#REF!</f>
        <v>#REF!</v>
      </c>
    </row>
    <row r="31" spans="4:5" x14ac:dyDescent="0.4">
      <c r="D31" s="73" t="e">
        <f>Данные!#REF!-Данные!#REF!</f>
        <v>#REF!</v>
      </c>
      <c r="E31" s="74" t="e">
        <f>Данные!#REF!-Данные!#REF!</f>
        <v>#REF!</v>
      </c>
    </row>
    <row r="32" spans="4:5" x14ac:dyDescent="0.4">
      <c r="D32" s="73" t="e">
        <f>Данные!#REF!-Данные!#REF!</f>
        <v>#REF!</v>
      </c>
      <c r="E32" s="74" t="e">
        <f>Данные!#REF!-Данные!#REF!</f>
        <v>#REF!</v>
      </c>
    </row>
    <row r="33" spans="4:5" x14ac:dyDescent="0.4">
      <c r="D33" s="73" t="e">
        <f>Данные!#REF!-Данные!#REF!</f>
        <v>#REF!</v>
      </c>
      <c r="E33" s="74" t="e">
        <f>Данные!#REF!-Данные!#REF!</f>
        <v>#REF!</v>
      </c>
    </row>
    <row r="34" spans="4:5" x14ac:dyDescent="0.4">
      <c r="D34" s="73" t="e">
        <f>Данные!#REF!-Данные!#REF!</f>
        <v>#REF!</v>
      </c>
      <c r="E34" s="74" t="e">
        <f>Данные!#REF!-Данные!#REF!</f>
        <v>#REF!</v>
      </c>
    </row>
    <row r="35" spans="4:5" x14ac:dyDescent="0.4">
      <c r="D35" s="73" t="e">
        <f>Данные!#REF!-Данные!#REF!</f>
        <v>#REF!</v>
      </c>
      <c r="E35" s="74" t="e">
        <f>Данные!#REF!-Данные!#REF!</f>
        <v>#REF!</v>
      </c>
    </row>
    <row r="36" spans="4:5" x14ac:dyDescent="0.4">
      <c r="D36" s="73" t="e">
        <f>Данные!#REF!-Данные!#REF!</f>
        <v>#REF!</v>
      </c>
      <c r="E36" s="74" t="e">
        <f>Данные!#REF!-Данные!#REF!</f>
        <v>#REF!</v>
      </c>
    </row>
    <row r="37" spans="4:5" x14ac:dyDescent="0.4">
      <c r="D37" s="73" t="e">
        <f>Данные!#REF!-Данные!#REF!</f>
        <v>#REF!</v>
      </c>
      <c r="E37" s="74" t="e">
        <f>Данные!#REF!-Данные!#REF!</f>
        <v>#REF!</v>
      </c>
    </row>
    <row r="38" spans="4:5" x14ac:dyDescent="0.4">
      <c r="D38" s="73" t="e">
        <f>Данные!#REF!-Данные!#REF!</f>
        <v>#REF!</v>
      </c>
      <c r="E38" s="74" t="e">
        <f>Данные!#REF!-Данные!#REF!</f>
        <v>#REF!</v>
      </c>
    </row>
    <row r="39" spans="4:5" x14ac:dyDescent="0.4">
      <c r="D39" s="73" t="e">
        <f>Данные!#REF!-Данные!#REF!</f>
        <v>#REF!</v>
      </c>
      <c r="E39" s="74" t="e">
        <f>Данные!#REF!-Данные!#REF!</f>
        <v>#REF!</v>
      </c>
    </row>
    <row r="40" spans="4:5" x14ac:dyDescent="0.4">
      <c r="D40" s="73" t="e">
        <f>Данные!#REF!-Данные!#REF!</f>
        <v>#REF!</v>
      </c>
      <c r="E40" s="74" t="e">
        <f>Данные!#REF!-Данные!#REF!</f>
        <v>#REF!</v>
      </c>
    </row>
    <row r="41" spans="4:5" x14ac:dyDescent="0.4">
      <c r="D41" s="73" t="e">
        <f>Данные!#REF!-Данные!#REF!</f>
        <v>#REF!</v>
      </c>
      <c r="E41" s="74" t="e">
        <f>Данные!#REF!-Данные!#REF!</f>
        <v>#REF!</v>
      </c>
    </row>
    <row r="42" spans="4:5" x14ac:dyDescent="0.4">
      <c r="D42" s="73" t="e">
        <f>Данные!#REF!-Данные!#REF!</f>
        <v>#REF!</v>
      </c>
      <c r="E42" s="74" t="e">
        <f>Данные!#REF!-Данные!#REF!</f>
        <v>#REF!</v>
      </c>
    </row>
    <row r="43" spans="4:5" x14ac:dyDescent="0.4">
      <c r="D43" s="73" t="e">
        <f>Данные!#REF!-Данные!#REF!</f>
        <v>#REF!</v>
      </c>
      <c r="E43" s="74" t="e">
        <f>Данные!#REF!-Данные!#REF!</f>
        <v>#REF!</v>
      </c>
    </row>
    <row r="44" spans="4:5" x14ac:dyDescent="0.4">
      <c r="D44" s="73" t="e">
        <f>Данные!#REF!-Данные!#REF!</f>
        <v>#REF!</v>
      </c>
      <c r="E44" s="74" t="e">
        <f>Данные!#REF!-Данные!#REF!</f>
        <v>#REF!</v>
      </c>
    </row>
    <row r="45" spans="4:5" x14ac:dyDescent="0.4">
      <c r="D45" s="73" t="e">
        <f>Данные!#REF!-Данные!#REF!</f>
        <v>#REF!</v>
      </c>
      <c r="E45" s="74" t="e">
        <f>Данные!#REF!-Данные!#REF!</f>
        <v>#REF!</v>
      </c>
    </row>
    <row r="46" spans="4:5" x14ac:dyDescent="0.4">
      <c r="D46" s="73" t="e">
        <f>Данные!#REF!-Данные!#REF!</f>
        <v>#REF!</v>
      </c>
      <c r="E46" s="74" t="e">
        <f>Данные!#REF!-Данные!#REF!</f>
        <v>#REF!</v>
      </c>
    </row>
    <row r="47" spans="4:5" x14ac:dyDescent="0.4">
      <c r="D47" s="73" t="e">
        <f>Данные!#REF!-Данные!#REF!</f>
        <v>#REF!</v>
      </c>
      <c r="E47" s="74" t="e">
        <f>Данные!#REF!-Данные!#REF!</f>
        <v>#REF!</v>
      </c>
    </row>
    <row r="48" spans="4:5" x14ac:dyDescent="0.4">
      <c r="D48" s="73" t="e">
        <f>Данные!#REF!-Данные!#REF!</f>
        <v>#REF!</v>
      </c>
      <c r="E48" s="74" t="e">
        <f>Данные!#REF!-Данные!#REF!</f>
        <v>#REF!</v>
      </c>
    </row>
    <row r="49" spans="4:5" x14ac:dyDescent="0.4">
      <c r="D49" s="73" t="e">
        <f>Данные!#REF!-Данные!#REF!</f>
        <v>#REF!</v>
      </c>
      <c r="E49" s="74" t="e">
        <f>Данные!#REF!-Данные!#REF!</f>
        <v>#REF!</v>
      </c>
    </row>
    <row r="50" spans="4:5" x14ac:dyDescent="0.4">
      <c r="D50" s="73" t="e">
        <f>Данные!#REF!-Данные!#REF!</f>
        <v>#REF!</v>
      </c>
      <c r="E50" s="74" t="e">
        <f>Данные!#REF!-Данные!#REF!</f>
        <v>#REF!</v>
      </c>
    </row>
    <row r="51" spans="4:5" x14ac:dyDescent="0.4">
      <c r="D51" s="73" t="e">
        <f>Данные!#REF!-Данные!#REF!</f>
        <v>#REF!</v>
      </c>
      <c r="E51" s="74" t="e">
        <f>Данные!#REF!-Данные!#REF!</f>
        <v>#REF!</v>
      </c>
    </row>
    <row r="52" spans="4:5" x14ac:dyDescent="0.4">
      <c r="D52" s="73" t="e">
        <f>Данные!#REF!-Данные!#REF!</f>
        <v>#REF!</v>
      </c>
      <c r="E52" s="74" t="e">
        <f>Данные!#REF!-Данные!#REF!</f>
        <v>#REF!</v>
      </c>
    </row>
    <row r="53" spans="4:5" x14ac:dyDescent="0.4">
      <c r="D53" s="73" t="e">
        <f>Данные!#REF!-Данные!#REF!</f>
        <v>#REF!</v>
      </c>
      <c r="E53" s="74" t="e">
        <f>Данные!#REF!-Данные!#REF!</f>
        <v>#REF!</v>
      </c>
    </row>
    <row r="54" spans="4:5" x14ac:dyDescent="0.4">
      <c r="D54" s="73" t="e">
        <f>Данные!#REF!-Данные!#REF!</f>
        <v>#REF!</v>
      </c>
      <c r="E54" s="74" t="e">
        <f>Данные!#REF!-Данные!#REF!</f>
        <v>#REF!</v>
      </c>
    </row>
    <row r="55" spans="4:5" x14ac:dyDescent="0.4">
      <c r="D55" s="73" t="e">
        <f>Данные!#REF!-Данные!#REF!</f>
        <v>#REF!</v>
      </c>
      <c r="E55" s="74" t="e">
        <f>Данные!#REF!-Данные!#REF!</f>
        <v>#REF!</v>
      </c>
    </row>
    <row r="56" spans="4:5" x14ac:dyDescent="0.4">
      <c r="D56" s="73" t="e">
        <f>Данные!#REF!-Данные!#REF!</f>
        <v>#REF!</v>
      </c>
      <c r="E56" s="74" t="e">
        <f>Данные!#REF!-Данные!#REF!</f>
        <v>#REF!</v>
      </c>
    </row>
    <row r="57" spans="4:5" x14ac:dyDescent="0.4">
      <c r="D57" s="73" t="e">
        <f>Данные!#REF!-Данные!#REF!</f>
        <v>#REF!</v>
      </c>
      <c r="E57" s="74" t="e">
        <f>Данные!#REF!-Данные!#REF!</f>
        <v>#REF!</v>
      </c>
    </row>
    <row r="58" spans="4:5" x14ac:dyDescent="0.4">
      <c r="D58" s="73" t="e">
        <f>Данные!#REF!-Данные!#REF!</f>
        <v>#REF!</v>
      </c>
      <c r="E58" s="74" t="e">
        <f>Данные!#REF!-Данные!#REF!</f>
        <v>#REF!</v>
      </c>
    </row>
    <row r="59" spans="4:5" x14ac:dyDescent="0.4">
      <c r="D59" s="73" t="e">
        <f>Данные!#REF!-Данные!#REF!</f>
        <v>#REF!</v>
      </c>
      <c r="E59" s="74" t="e">
        <f>Данные!#REF!-Данные!#REF!</f>
        <v>#REF!</v>
      </c>
    </row>
    <row r="60" spans="4:5" x14ac:dyDescent="0.4">
      <c r="D60" s="73" t="e">
        <f>Данные!#REF!-Данные!#REF!</f>
        <v>#REF!</v>
      </c>
      <c r="E60" s="74" t="e">
        <f>Данные!#REF!-Данные!#REF!</f>
        <v>#REF!</v>
      </c>
    </row>
    <row r="61" spans="4:5" x14ac:dyDescent="0.4">
      <c r="D61" s="73" t="e">
        <f>Данные!#REF!-Данные!#REF!</f>
        <v>#REF!</v>
      </c>
      <c r="E61" s="74" t="e">
        <f>Данные!#REF!-Данные!#REF!</f>
        <v>#REF!</v>
      </c>
    </row>
    <row r="62" spans="4:5" x14ac:dyDescent="0.4">
      <c r="D62" s="73" t="e">
        <f>Данные!#REF!-Данные!#REF!</f>
        <v>#REF!</v>
      </c>
      <c r="E62" s="74" t="e">
        <f>Данные!#REF!-Данные!#REF!</f>
        <v>#REF!</v>
      </c>
    </row>
    <row r="63" spans="4:5" x14ac:dyDescent="0.4">
      <c r="D63" s="73" t="e">
        <f>Данные!#REF!-Данные!#REF!</f>
        <v>#REF!</v>
      </c>
      <c r="E63" s="74" t="e">
        <f>Данные!#REF!-Данные!#REF!</f>
        <v>#REF!</v>
      </c>
    </row>
    <row r="64" spans="4:5" x14ac:dyDescent="0.4">
      <c r="D64" s="73" t="e">
        <f>Данные!#REF!-Данные!#REF!</f>
        <v>#REF!</v>
      </c>
      <c r="E64" s="74" t="e">
        <f>Данные!#REF!-Данные!#REF!</f>
        <v>#REF!</v>
      </c>
    </row>
    <row r="65" spans="4:5" x14ac:dyDescent="0.4">
      <c r="D65" s="73" t="e">
        <f>Данные!#REF!-Данные!#REF!</f>
        <v>#REF!</v>
      </c>
      <c r="E65" s="74" t="e">
        <f>Данные!#REF!-Данные!#REF!</f>
        <v>#REF!</v>
      </c>
    </row>
    <row r="66" spans="4:5" x14ac:dyDescent="0.4">
      <c r="D66" s="73" t="e">
        <f>Данные!#REF!-Данные!#REF!</f>
        <v>#REF!</v>
      </c>
      <c r="E66" s="74" t="e">
        <f>Данные!#REF!-Данные!#REF!</f>
        <v>#REF!</v>
      </c>
    </row>
    <row r="67" spans="4:5" x14ac:dyDescent="0.4">
      <c r="D67" s="73" t="e">
        <f>Данные!#REF!-Данные!#REF!</f>
        <v>#REF!</v>
      </c>
      <c r="E67" s="74" t="e">
        <f>Данные!#REF!-Данные!#REF!</f>
        <v>#REF!</v>
      </c>
    </row>
    <row r="68" spans="4:5" x14ac:dyDescent="0.4">
      <c r="D68" s="73" t="e">
        <f>Данные!#REF!-Данные!#REF!</f>
        <v>#REF!</v>
      </c>
      <c r="E68" s="74" t="e">
        <f>Данные!#REF!-Данные!#REF!</f>
        <v>#REF!</v>
      </c>
    </row>
    <row r="69" spans="4:5" x14ac:dyDescent="0.4">
      <c r="D69" s="73" t="e">
        <f>Данные!#REF!-Данные!#REF!</f>
        <v>#REF!</v>
      </c>
      <c r="E69" s="74" t="e">
        <f>Данные!#REF!-Данные!#REF!</f>
        <v>#REF!</v>
      </c>
    </row>
    <row r="70" spans="4:5" x14ac:dyDescent="0.4">
      <c r="D70" s="73" t="e">
        <f>Данные!#REF!-Данные!#REF!</f>
        <v>#REF!</v>
      </c>
      <c r="E70" s="74" t="e">
        <f>Данные!#REF!-Данные!#REF!</f>
        <v>#REF!</v>
      </c>
    </row>
    <row r="71" spans="4:5" x14ac:dyDescent="0.4">
      <c r="D71" s="73" t="e">
        <f>Данные!#REF!-Данные!#REF!</f>
        <v>#REF!</v>
      </c>
      <c r="E71" s="74" t="e">
        <f>Данные!#REF!-Данные!#REF!</f>
        <v>#REF!</v>
      </c>
    </row>
    <row r="72" spans="4:5" x14ac:dyDescent="0.4">
      <c r="D72" s="73" t="e">
        <f>Данные!#REF!-Данные!#REF!</f>
        <v>#REF!</v>
      </c>
      <c r="E72" s="74" t="e">
        <f>Данные!#REF!-Данные!#REF!</f>
        <v>#REF!</v>
      </c>
    </row>
    <row r="73" spans="4:5" x14ac:dyDescent="0.4">
      <c r="D73" s="73" t="e">
        <f>Данные!#REF!-Данные!#REF!</f>
        <v>#REF!</v>
      </c>
      <c r="E73" s="74" t="e">
        <f>Данные!#REF!-Данные!#REF!</f>
        <v>#REF!</v>
      </c>
    </row>
    <row r="74" spans="4:5" x14ac:dyDescent="0.4">
      <c r="D74" s="73" t="e">
        <f>Данные!#REF!-Данные!#REF!</f>
        <v>#REF!</v>
      </c>
      <c r="E74" s="74" t="e">
        <f>Данные!#REF!-Данные!#REF!</f>
        <v>#REF!</v>
      </c>
    </row>
    <row r="75" spans="4:5" x14ac:dyDescent="0.4">
      <c r="D75" s="73" t="e">
        <f>Данные!#REF!-Данные!#REF!</f>
        <v>#REF!</v>
      </c>
      <c r="E75" s="74" t="e">
        <f>Данные!#REF!-Данные!#REF!</f>
        <v>#REF!</v>
      </c>
    </row>
    <row r="76" spans="4:5" x14ac:dyDescent="0.4">
      <c r="D76" s="73" t="e">
        <f>Данные!#REF!-Данные!#REF!</f>
        <v>#REF!</v>
      </c>
      <c r="E76" s="74" t="e">
        <f>Данные!#REF!-Данные!#REF!</f>
        <v>#REF!</v>
      </c>
    </row>
    <row r="77" spans="4:5" x14ac:dyDescent="0.4">
      <c r="D77" s="73" t="e">
        <f>Данные!#REF!-Данные!#REF!</f>
        <v>#REF!</v>
      </c>
      <c r="E77" s="74" t="e">
        <f>Данные!#REF!-Данные!#REF!</f>
        <v>#REF!</v>
      </c>
    </row>
    <row r="78" spans="4:5" x14ac:dyDescent="0.4">
      <c r="D78" s="73" t="e">
        <f>Данные!#REF!-Данные!#REF!</f>
        <v>#REF!</v>
      </c>
      <c r="E78" s="74" t="e">
        <f>Данные!#REF!-Данные!#REF!</f>
        <v>#REF!</v>
      </c>
    </row>
    <row r="79" spans="4:5" x14ac:dyDescent="0.4">
      <c r="D79" s="73" t="e">
        <f>Данные!#REF!-Данные!#REF!</f>
        <v>#REF!</v>
      </c>
      <c r="E79" s="74" t="e">
        <f>Данные!#REF!-Данные!#REF!</f>
        <v>#REF!</v>
      </c>
    </row>
    <row r="80" spans="4:5" x14ac:dyDescent="0.4">
      <c r="D80" s="73" t="e">
        <f>Данные!#REF!-Данные!#REF!</f>
        <v>#REF!</v>
      </c>
      <c r="E80" s="74" t="e">
        <f>Данные!#REF!-Данные!#REF!</f>
        <v>#REF!</v>
      </c>
    </row>
    <row r="81" spans="4:5" x14ac:dyDescent="0.4">
      <c r="D81" s="73" t="e">
        <f>Данные!#REF!-Данные!#REF!</f>
        <v>#REF!</v>
      </c>
      <c r="E81" s="74" t="e">
        <f>Данные!#REF!-Данные!#REF!</f>
        <v>#REF!</v>
      </c>
    </row>
    <row r="82" spans="4:5" x14ac:dyDescent="0.4">
      <c r="D82" s="73" t="e">
        <f>Данные!#REF!-Данные!#REF!</f>
        <v>#REF!</v>
      </c>
      <c r="E82" s="74" t="e">
        <f>Данные!#REF!-Данные!#REF!</f>
        <v>#REF!</v>
      </c>
    </row>
    <row r="83" spans="4:5" x14ac:dyDescent="0.4">
      <c r="D83" s="73" t="e">
        <f>Данные!#REF!-Данные!#REF!</f>
        <v>#REF!</v>
      </c>
      <c r="E83" s="74" t="e">
        <f>Данные!#REF!-Данные!#REF!</f>
        <v>#REF!</v>
      </c>
    </row>
    <row r="84" spans="4:5" x14ac:dyDescent="0.4">
      <c r="D84" s="73" t="e">
        <f>Данные!#REF!-Данные!#REF!</f>
        <v>#REF!</v>
      </c>
      <c r="E84" s="74" t="e">
        <f>Данные!#REF!-Данные!#REF!</f>
        <v>#REF!</v>
      </c>
    </row>
    <row r="85" spans="4:5" x14ac:dyDescent="0.4">
      <c r="D85" s="73" t="e">
        <f>Данные!#REF!-Данные!#REF!</f>
        <v>#REF!</v>
      </c>
      <c r="E85" s="74" t="e">
        <f>Данные!#REF!-Данные!#REF!</f>
        <v>#REF!</v>
      </c>
    </row>
    <row r="86" spans="4:5" x14ac:dyDescent="0.4">
      <c r="D86" s="73" t="e">
        <f>Данные!#REF!-Данные!#REF!</f>
        <v>#REF!</v>
      </c>
      <c r="E86" s="74" t="e">
        <f>Данные!#REF!-Данные!#REF!</f>
        <v>#REF!</v>
      </c>
    </row>
    <row r="87" spans="4:5" x14ac:dyDescent="0.4">
      <c r="D87" s="73" t="e">
        <f>Данные!#REF!-Данные!#REF!</f>
        <v>#REF!</v>
      </c>
      <c r="E87" s="74" t="e">
        <f>Данные!#REF!-Данные!#REF!</f>
        <v>#REF!</v>
      </c>
    </row>
    <row r="88" spans="4:5" x14ac:dyDescent="0.4">
      <c r="D88" s="73" t="e">
        <f>Данные!#REF!-Данные!#REF!</f>
        <v>#REF!</v>
      </c>
      <c r="E88" s="74" t="e">
        <f>Данные!#REF!-Данные!#REF!</f>
        <v>#REF!</v>
      </c>
    </row>
    <row r="89" spans="4:5" x14ac:dyDescent="0.4">
      <c r="D89" s="73" t="e">
        <f>Данные!#REF!-Данные!#REF!</f>
        <v>#REF!</v>
      </c>
      <c r="E89" s="74" t="e">
        <f>Данные!#REF!-Данные!#REF!</f>
        <v>#REF!</v>
      </c>
    </row>
    <row r="90" spans="4:5" x14ac:dyDescent="0.4">
      <c r="D90" s="73" t="e">
        <f>Данные!#REF!-Данные!#REF!</f>
        <v>#REF!</v>
      </c>
      <c r="E90" s="74" t="e">
        <f>Данные!#REF!-Данные!#REF!</f>
        <v>#REF!</v>
      </c>
    </row>
    <row r="91" spans="4:5" x14ac:dyDescent="0.4">
      <c r="D91" s="73" t="e">
        <f>Данные!#REF!-Данные!#REF!</f>
        <v>#REF!</v>
      </c>
      <c r="E91" s="74" t="e">
        <f>Данные!#REF!-Данные!#REF!</f>
        <v>#REF!</v>
      </c>
    </row>
    <row r="92" spans="4:5" x14ac:dyDescent="0.4">
      <c r="D92" s="73" t="e">
        <f>Данные!#REF!-Данные!#REF!</f>
        <v>#REF!</v>
      </c>
      <c r="E92" s="74" t="e">
        <f>Данные!#REF!-Данные!#REF!</f>
        <v>#REF!</v>
      </c>
    </row>
    <row r="93" spans="4:5" x14ac:dyDescent="0.4">
      <c r="D93" s="73" t="e">
        <f>Данные!#REF!-Данные!#REF!</f>
        <v>#REF!</v>
      </c>
      <c r="E93" s="74" t="e">
        <f>Данные!#REF!-Данные!#REF!</f>
        <v>#REF!</v>
      </c>
    </row>
    <row r="94" spans="4:5" x14ac:dyDescent="0.4">
      <c r="D94" s="73" t="e">
        <f>Данные!#REF!-Данные!#REF!</f>
        <v>#REF!</v>
      </c>
      <c r="E94" s="74" t="e">
        <f>Данные!#REF!-Данные!#REF!</f>
        <v>#REF!</v>
      </c>
    </row>
    <row r="95" spans="4:5" x14ac:dyDescent="0.4">
      <c r="D95" s="73" t="e">
        <f>Данные!#REF!-Данные!#REF!</f>
        <v>#REF!</v>
      </c>
      <c r="E95" s="74" t="e">
        <f>Данные!#REF!-Данные!#REF!</f>
        <v>#REF!</v>
      </c>
    </row>
    <row r="96" spans="4:5" x14ac:dyDescent="0.4">
      <c r="D96" s="73" t="e">
        <f>Данные!#REF!-Данные!#REF!</f>
        <v>#REF!</v>
      </c>
      <c r="E96" s="74" t="e">
        <f>Данные!#REF!-Данные!#REF!</f>
        <v>#REF!</v>
      </c>
    </row>
    <row r="97" spans="4:5" x14ac:dyDescent="0.4">
      <c r="D97" s="73" t="e">
        <f>Данные!#REF!-Данные!#REF!</f>
        <v>#REF!</v>
      </c>
      <c r="E97" s="74" t="e">
        <f>Данные!#REF!-Данные!#REF!</f>
        <v>#REF!</v>
      </c>
    </row>
    <row r="98" spans="4:5" x14ac:dyDescent="0.4">
      <c r="D98" s="73" t="e">
        <f>Данные!#REF!-Данные!#REF!</f>
        <v>#REF!</v>
      </c>
      <c r="E98" s="74" t="e">
        <f>Данные!#REF!-Данные!#REF!</f>
        <v>#REF!</v>
      </c>
    </row>
    <row r="99" spans="4:5" x14ac:dyDescent="0.4">
      <c r="D99" s="73" t="e">
        <f>Данные!#REF!-Данные!#REF!</f>
        <v>#REF!</v>
      </c>
      <c r="E99" s="74" t="e">
        <f>Данные!#REF!-Данные!#REF!</f>
        <v>#REF!</v>
      </c>
    </row>
    <row r="100" spans="4:5" x14ac:dyDescent="0.4">
      <c r="D100" s="73" t="e">
        <f>Данные!#REF!-Данные!#REF!</f>
        <v>#REF!</v>
      </c>
      <c r="E100" s="74" t="e">
        <f>Данные!#REF!-Данные!#REF!</f>
        <v>#REF!</v>
      </c>
    </row>
    <row r="101" spans="4:5" x14ac:dyDescent="0.4">
      <c r="D101" s="73" t="e">
        <f>Данные!#REF!-Данные!X13</f>
        <v>#REF!</v>
      </c>
      <c r="E101" s="74" t="e">
        <f>Данные!#REF!-Данные!Y13</f>
        <v>#REF!</v>
      </c>
    </row>
    <row r="102" spans="4:5" x14ac:dyDescent="0.4">
      <c r="D102" s="73">
        <f>Данные!X13-Данные!X281</f>
        <v>-47.3</v>
      </c>
      <c r="E102" s="74">
        <f>Данные!Y13-Данные!Y281</f>
        <v>-42.792000000000002</v>
      </c>
    </row>
    <row r="103" spans="4:5" x14ac:dyDescent="0.4">
      <c r="D103" s="73">
        <f>Данные!X281-Данные!X282</f>
        <v>0.72999999999999687</v>
      </c>
      <c r="E103" s="74">
        <f>Данные!Y281-Данные!Y282</f>
        <v>-1.4799999999999898</v>
      </c>
    </row>
    <row r="104" spans="4:5" x14ac:dyDescent="0.4">
      <c r="D104" s="73">
        <f>Данные!X282-Данные!X283</f>
        <v>1.0600000000000023</v>
      </c>
      <c r="E104" s="74">
        <f>Данные!Y282-Данные!Y283</f>
        <v>-2.3859999999999957</v>
      </c>
    </row>
    <row r="105" spans="4:5" x14ac:dyDescent="0.4">
      <c r="D105" s="73">
        <f>Данные!X283-Данные!X284</f>
        <v>1.1099999999999994</v>
      </c>
      <c r="E105" s="74">
        <f>Данные!Y283-Данные!Y284</f>
        <v>-1.9339999999999975</v>
      </c>
    </row>
    <row r="106" spans="4:5" x14ac:dyDescent="0.4">
      <c r="D106" s="73">
        <f>Данные!X284-Данные!X285</f>
        <v>1.4299999999999997</v>
      </c>
      <c r="E106" s="74">
        <f>Данные!Y284-Данные!Y285</f>
        <v>-0.10200000000000387</v>
      </c>
    </row>
    <row r="107" spans="4:5" x14ac:dyDescent="0.4">
      <c r="D107" s="73">
        <f>Данные!X285-Данные!X286</f>
        <v>1.5</v>
      </c>
      <c r="E107" s="74">
        <f>Данные!Y285-Данные!Y286</f>
        <v>-0.33199999999999363</v>
      </c>
    </row>
    <row r="108" spans="4:5" x14ac:dyDescent="0.4">
      <c r="D108" s="73">
        <f>Данные!X286-Данные!X287</f>
        <v>2.5600000000000023</v>
      </c>
      <c r="E108" s="74">
        <f>Данные!Y286-Данные!Y287</f>
        <v>-0.28200000000001069</v>
      </c>
    </row>
    <row r="109" spans="4:5" x14ac:dyDescent="0.4">
      <c r="D109" s="73">
        <f>Данные!X287-Данные!X288</f>
        <v>1.779999999999994</v>
      </c>
      <c r="E109" s="74">
        <f>Данные!Y287-Данные!Y288</f>
        <v>0.77199999999999136</v>
      </c>
    </row>
    <row r="110" spans="4:5" x14ac:dyDescent="0.4">
      <c r="D110" s="73">
        <f>Данные!X288-Данные!X289</f>
        <v>4.07</v>
      </c>
      <c r="E110" s="74">
        <f>Данные!Y288-Данные!Y289</f>
        <v>-1.8940000000000055</v>
      </c>
    </row>
    <row r="111" spans="4:5" x14ac:dyDescent="0.4">
      <c r="D111" s="73">
        <f>Данные!X289-Данные!X290</f>
        <v>1.3100000000000023</v>
      </c>
      <c r="E111" s="74">
        <f>Данные!Y289-Данные!Y290</f>
        <v>-5.2119999999999891</v>
      </c>
    </row>
    <row r="112" spans="4:5" x14ac:dyDescent="0.4">
      <c r="D112" s="73">
        <f>Данные!X290-Данные!X291</f>
        <v>7.9999999999998295E-2</v>
      </c>
      <c r="E112" s="74">
        <f>Данные!Y290-Данные!Y291</f>
        <v>-0.59999999999999432</v>
      </c>
    </row>
    <row r="113" spans="4:5" x14ac:dyDescent="0.4">
      <c r="D113" s="73">
        <f>Данные!X291-Данные!X292</f>
        <v>0.96000000000000085</v>
      </c>
      <c r="E113" s="74">
        <f>Данные!Y291-Данные!Y292</f>
        <v>1.0670000000000073</v>
      </c>
    </row>
    <row r="114" spans="4:5" x14ac:dyDescent="0.4">
      <c r="D114" s="73">
        <f>Данные!X292-Данные!X293</f>
        <v>-0.51999999999999957</v>
      </c>
      <c r="E114" s="74">
        <f>Данные!Y292-Данные!Y293</f>
        <v>-0.76600000000001955</v>
      </c>
    </row>
    <row r="115" spans="4:5" x14ac:dyDescent="0.4">
      <c r="D115" s="73">
        <f>Данные!X293-Данные!X294</f>
        <v>-0.30000000000000071</v>
      </c>
      <c r="E115" s="74">
        <f>Данные!Y293-Данные!Y294</f>
        <v>-3.2139999999999986</v>
      </c>
    </row>
    <row r="116" spans="4:5" x14ac:dyDescent="0.4">
      <c r="D116" s="73">
        <f>Данные!X294-Данные!X295</f>
        <v>0.62000000000000099</v>
      </c>
      <c r="E116" s="74">
        <f>Данные!Y294-Данные!Y295</f>
        <v>-0.59699999999997999</v>
      </c>
    </row>
    <row r="117" spans="4:5" x14ac:dyDescent="0.4">
      <c r="D117" s="73">
        <f>Данные!X295-Данные!X296</f>
        <v>-0.55000000000000071</v>
      </c>
      <c r="E117" s="74">
        <f>Данные!Y295-Данные!Y296</f>
        <v>0.30599999999998317</v>
      </c>
    </row>
    <row r="118" spans="4:5" x14ac:dyDescent="0.4">
      <c r="D118" s="73">
        <f>Данные!X296-Данные!X297</f>
        <v>-0.40999999999999659</v>
      </c>
      <c r="E118" s="74">
        <f>Данные!Y296-Данные!Y297</f>
        <v>-6.1000000000007049E-2</v>
      </c>
    </row>
    <row r="119" spans="4:5" x14ac:dyDescent="0.4">
      <c r="D119" s="73">
        <f>Данные!X297-Данные!X298</f>
        <v>0.22999999999999687</v>
      </c>
      <c r="E119" s="74">
        <f>Данные!Y297-Данные!Y298</f>
        <v>0.45199999999999818</v>
      </c>
    </row>
    <row r="120" spans="4:5" x14ac:dyDescent="0.4">
      <c r="D120" s="73">
        <f>Данные!X298-Данные!X299</f>
        <v>-0.35000000000000142</v>
      </c>
      <c r="E120" s="74">
        <f>Данные!Y298-Данные!Y299</f>
        <v>0.42800000000002569</v>
      </c>
    </row>
    <row r="121" spans="4:5" x14ac:dyDescent="0.4">
      <c r="D121" s="73">
        <f>Данные!X299-Данные!X300</f>
        <v>-9.9999999999980105E-3</v>
      </c>
      <c r="E121" s="74">
        <f>Данные!Y299-Данные!Y300</f>
        <v>-0.39900000000000091</v>
      </c>
    </row>
    <row r="122" spans="4:5" x14ac:dyDescent="0.4">
      <c r="D122" s="73">
        <f>Данные!X300-Данные!X301</f>
        <v>-0.42999999999999972</v>
      </c>
      <c r="E122" s="74">
        <f>Данные!Y300-Данные!Y301</f>
        <v>0.14499999999998181</v>
      </c>
    </row>
    <row r="123" spans="4:5" x14ac:dyDescent="0.4">
      <c r="D123" s="73">
        <f>Данные!X301-Данные!X302</f>
        <v>-1.3500000000000014</v>
      </c>
      <c r="E123" s="74">
        <f>Данные!Y301-Данные!Y302</f>
        <v>-1.3069999999999879</v>
      </c>
    </row>
    <row r="124" spans="4:5" x14ac:dyDescent="0.4">
      <c r="D124" s="73">
        <f>Данные!X302-Данные!X303</f>
        <v>-0.11999999999999744</v>
      </c>
      <c r="E124" s="74">
        <f>Данные!Y302-Данные!Y303</f>
        <v>-0.56200000000001182</v>
      </c>
    </row>
    <row r="125" spans="4:5" x14ac:dyDescent="0.4">
      <c r="D125" s="73">
        <f>Данные!X303-Данные!X304</f>
        <v>-0.60000000000000142</v>
      </c>
      <c r="E125" s="74">
        <f>Данные!Y303-Данные!Y304</f>
        <v>0.28999999999999204</v>
      </c>
    </row>
    <row r="126" spans="4:5" x14ac:dyDescent="0.4">
      <c r="D126" s="73">
        <f>Данные!X304-Данные!X305</f>
        <v>-1.0700000000000003</v>
      </c>
      <c r="E126" s="74">
        <f>Данные!Y304-Данные!Y305</f>
        <v>0.68300000000002115</v>
      </c>
    </row>
    <row r="127" spans="4:5" x14ac:dyDescent="0.4">
      <c r="D127" s="73">
        <f>Данные!X305-Данные!X306</f>
        <v>-1.9399999999999977</v>
      </c>
      <c r="E127" s="74">
        <f>Данные!Y305-Данные!Y306</f>
        <v>-0.36700000000001864</v>
      </c>
    </row>
    <row r="128" spans="4:5" x14ac:dyDescent="0.4">
      <c r="D128" s="73">
        <f>Данные!X306-Данные!X307</f>
        <v>-2.7600000000000051</v>
      </c>
      <c r="E128" s="74">
        <f>Данные!Y306-Данные!Y307</f>
        <v>1.4879999999999995</v>
      </c>
    </row>
    <row r="129" spans="4:5" x14ac:dyDescent="0.4">
      <c r="D129" s="73">
        <f>Данные!X307-Данные!X308</f>
        <v>-2.3599999999999994</v>
      </c>
      <c r="E129" s="74">
        <f>Данные!Y307-Данные!Y308</f>
        <v>0.27700000000001523</v>
      </c>
    </row>
    <row r="130" spans="4:5" x14ac:dyDescent="0.4">
      <c r="D130" s="73">
        <f>Данные!X308-Данные!X309</f>
        <v>0.41000000000000369</v>
      </c>
      <c r="E130" s="74">
        <f>Данные!Y308-Данные!Y309</f>
        <v>7.0000000000050022E-3</v>
      </c>
    </row>
    <row r="131" spans="4:5" x14ac:dyDescent="0.4">
      <c r="D131" s="73">
        <f>Данные!X309-Данные!X310</f>
        <v>0.43999999999999773</v>
      </c>
      <c r="E131" s="74">
        <f>Данные!Y309-Данные!Y310</f>
        <v>-8.2999999999998408E-2</v>
      </c>
    </row>
    <row r="132" spans="4:5" x14ac:dyDescent="0.4">
      <c r="D132" s="73">
        <f>Данные!X310-Данные!X311</f>
        <v>3.9999999999999147E-2</v>
      </c>
      <c r="E132" s="74">
        <f>Данные!Y310-Данные!Y311</f>
        <v>0.34600000000000364</v>
      </c>
    </row>
    <row r="133" spans="4:5" x14ac:dyDescent="0.4">
      <c r="D133" s="73">
        <f>Данные!X311-Данные!X312</f>
        <v>-1.25</v>
      </c>
      <c r="E133" s="74">
        <f>Данные!Y311-Данные!Y312</f>
        <v>0.69299999999998363</v>
      </c>
    </row>
    <row r="134" spans="4:5" x14ac:dyDescent="0.4">
      <c r="D134" s="73">
        <f>Данные!X312-Данные!X313</f>
        <v>-1.2399999999999949</v>
      </c>
      <c r="E134" s="74">
        <f>Данные!Y312-Данные!Y313</f>
        <v>0.71899999999999409</v>
      </c>
    </row>
    <row r="135" spans="4:5" x14ac:dyDescent="0.4">
      <c r="D135" s="73">
        <f>Данные!X313-Данные!X314</f>
        <v>-1.4100000000000037</v>
      </c>
      <c r="E135" s="74">
        <f>Данные!Y313-Данные!Y314</f>
        <v>0.23799999999999955</v>
      </c>
    </row>
    <row r="136" spans="4:5" x14ac:dyDescent="0.4">
      <c r="D136" s="73">
        <f>Данные!X314-Данные!X315</f>
        <v>-3.9099999999999966</v>
      </c>
      <c r="E136" s="74">
        <f>Данные!Y314-Данные!Y315</f>
        <v>-0.382000000000005</v>
      </c>
    </row>
    <row r="137" spans="4:5" x14ac:dyDescent="0.4">
      <c r="D137" s="73">
        <f>Данные!X315-Данные!X316</f>
        <v>-5.0600000000000023</v>
      </c>
      <c r="E137" s="74">
        <f>Данные!Y315-Данные!Y316</f>
        <v>-0.25600000000000023</v>
      </c>
    </row>
    <row r="138" spans="4:5" x14ac:dyDescent="0.4">
      <c r="D138" s="73">
        <f>Данные!X316-Данные!X317</f>
        <v>-3.5300000000000011</v>
      </c>
      <c r="E138" s="74">
        <f>Данные!Y316-Данные!Y317</f>
        <v>-0.58199999999999363</v>
      </c>
    </row>
    <row r="139" spans="4:5" x14ac:dyDescent="0.4">
      <c r="D139" s="73">
        <f>Данные!X317-Данные!X318</f>
        <v>-3.6599999999999966</v>
      </c>
      <c r="E139" s="74">
        <f>Данные!Y317-Данные!Y318</f>
        <v>0.83400000000000318</v>
      </c>
    </row>
    <row r="140" spans="4:5" x14ac:dyDescent="0.4">
      <c r="D140" s="73">
        <f>Данные!X318-Данные!X319</f>
        <v>-0.97000000000000597</v>
      </c>
      <c r="E140" s="74">
        <f>Данные!Y318-Данные!Y319</f>
        <v>0.33299999999999841</v>
      </c>
    </row>
    <row r="141" spans="4:5" x14ac:dyDescent="0.4">
      <c r="D141" s="73">
        <f>Данные!X319-Данные!X320</f>
        <v>-0.38999999999999346</v>
      </c>
      <c r="E141" s="74">
        <f>Данные!Y319-Данные!Y320</f>
        <v>-0.58299999999999841</v>
      </c>
    </row>
    <row r="142" spans="4:5" x14ac:dyDescent="0.4">
      <c r="D142" s="73">
        <f>Данные!X320-Данные!X321</f>
        <v>-1.5</v>
      </c>
      <c r="E142" s="74">
        <f>Данные!Y320-Данные!Y321</f>
        <v>-0.12600000000000477</v>
      </c>
    </row>
    <row r="143" spans="4:5" x14ac:dyDescent="0.4">
      <c r="D143" s="73">
        <f>Данные!X321-Данные!X322</f>
        <v>-1.0600000000000023</v>
      </c>
      <c r="E143" s="74">
        <f>Данные!Y321-Данные!Y322</f>
        <v>0.17100000000002069</v>
      </c>
    </row>
    <row r="144" spans="4:5" x14ac:dyDescent="0.4">
      <c r="D144" s="73">
        <f>Данные!X322-Данные!X323</f>
        <v>-1.8200000000000074</v>
      </c>
      <c r="E144" s="74">
        <f>Данные!Y322-Данные!Y323</f>
        <v>0.29899999999997817</v>
      </c>
    </row>
    <row r="145" spans="4:5" x14ac:dyDescent="0.4">
      <c r="D145" s="73">
        <f>Данные!X323-Данные!X324</f>
        <v>-1.6999999999999886</v>
      </c>
      <c r="E145" s="74">
        <f>Данные!Y323-Данные!Y324</f>
        <v>-2.8999999999996362E-2</v>
      </c>
    </row>
    <row r="146" spans="4:5" x14ac:dyDescent="0.4">
      <c r="D146" s="73">
        <f>Данные!X324-Данные!X325</f>
        <v>-3.5</v>
      </c>
      <c r="E146" s="74">
        <f>Данные!Y324-Данные!Y325</f>
        <v>0.12999999999999545</v>
      </c>
    </row>
    <row r="147" spans="4:5" x14ac:dyDescent="0.4">
      <c r="D147" s="73">
        <f>Данные!X325-Данные!X326</f>
        <v>-3.0300000000000011</v>
      </c>
      <c r="E147" s="74">
        <f>Данные!Y325-Данные!Y326</f>
        <v>-0.11999999999997613</v>
      </c>
    </row>
    <row r="148" spans="4:5" x14ac:dyDescent="0.4">
      <c r="D148" s="73">
        <f>Данные!X326-Данные!X327</f>
        <v>-3.6800000000000068</v>
      </c>
      <c r="E148" s="74">
        <f>Данные!Y326-Данные!Y327</f>
        <v>-0.79300000000000637</v>
      </c>
    </row>
    <row r="149" spans="4:5" x14ac:dyDescent="0.4">
      <c r="D149" s="73">
        <f>Данные!X327-Данные!X328</f>
        <v>-2.2399999999999949</v>
      </c>
      <c r="E149" s="74">
        <f>Данные!Y327-Данные!Y328</f>
        <v>1.6910000000000025</v>
      </c>
    </row>
    <row r="150" spans="4:5" x14ac:dyDescent="0.4">
      <c r="D150" s="73">
        <f>Данные!X328-Данные!X329</f>
        <v>-1.210000000000008</v>
      </c>
      <c r="E150" s="74">
        <f>Данные!Y328-Данные!Y329</f>
        <v>-0.1810000000000116</v>
      </c>
    </row>
    <row r="151" spans="4:5" x14ac:dyDescent="0.4">
      <c r="D151" s="73">
        <f>Данные!X329-Данные!X330</f>
        <v>-1.0499999999999972</v>
      </c>
      <c r="E151" s="74">
        <f>Данные!Y329-Данные!Y330</f>
        <v>-0.32800000000000296</v>
      </c>
    </row>
    <row r="152" spans="4:5" x14ac:dyDescent="0.4">
      <c r="D152" s="73">
        <f>Данные!X330-Данные!X331</f>
        <v>-0.67999999999999261</v>
      </c>
      <c r="E152" s="74">
        <f>Данные!Y330-Данные!Y331</f>
        <v>-2.5999999999982037E-2</v>
      </c>
    </row>
    <row r="153" spans="4:5" x14ac:dyDescent="0.4">
      <c r="D153" s="73">
        <f>Данные!X331-Данные!X332</f>
        <v>-6.0000000000002274E-2</v>
      </c>
      <c r="E153" s="74">
        <f>Данные!Y331-Данные!Y332</f>
        <v>-0.11299999999999955</v>
      </c>
    </row>
    <row r="154" spans="4:5" x14ac:dyDescent="0.4">
      <c r="D154" s="73">
        <f>Данные!X332-Данные!X333</f>
        <v>-0.18000000000000682</v>
      </c>
      <c r="E154" s="74">
        <f>Данные!Y332-Данные!Y333</f>
        <v>0.56299999999998818</v>
      </c>
    </row>
    <row r="155" spans="4:5" x14ac:dyDescent="0.4">
      <c r="D155" s="73">
        <f>Данные!X333-Данные!X334</f>
        <v>-1.9999999999996021E-2</v>
      </c>
      <c r="E155" s="74">
        <f>Данные!Y333-Данные!Y334</f>
        <v>0.21100000000001273</v>
      </c>
    </row>
    <row r="156" spans="4:5" x14ac:dyDescent="0.4">
      <c r="D156" s="73">
        <f>Данные!X334-Данные!X335</f>
        <v>0.26999999999999602</v>
      </c>
      <c r="E156" s="74">
        <f>Данные!Y334-Данные!Y335</f>
        <v>0.4959999999999809</v>
      </c>
    </row>
    <row r="157" spans="4:5" x14ac:dyDescent="0.4">
      <c r="D157" s="73">
        <f>Данные!X335-Данные!X336</f>
        <v>-9.9999999999909051E-3</v>
      </c>
      <c r="E157" s="74">
        <f>Данные!Y335-Данные!Y336</f>
        <v>0.26900000000000546</v>
      </c>
    </row>
    <row r="158" spans="4:5" x14ac:dyDescent="0.4">
      <c r="D158" s="73">
        <f>Данные!X336-Данные!X337</f>
        <v>-1.1099999999999994</v>
      </c>
      <c r="E158" s="74">
        <f>Данные!Y336-Данные!Y337</f>
        <v>-8.0999999999988859E-2</v>
      </c>
    </row>
    <row r="159" spans="4:5" x14ac:dyDescent="0.4">
      <c r="D159" s="73">
        <f>Данные!X337-Данные!X338</f>
        <v>-0.27000000000001023</v>
      </c>
      <c r="E159" s="74">
        <f>Данные!Y337-Данные!Y338</f>
        <v>-0.16900000000001114</v>
      </c>
    </row>
    <row r="160" spans="4:5" x14ac:dyDescent="0.4">
      <c r="D160" s="73">
        <f>Данные!X338-Данные!X339</f>
        <v>7.000000000000739E-2</v>
      </c>
      <c r="E160" s="74">
        <f>Данные!Y338-Данные!Y339</f>
        <v>0.59399999999999409</v>
      </c>
    </row>
    <row r="161" spans="4:5" x14ac:dyDescent="0.4">
      <c r="D161" s="73">
        <f>Данные!X339-Данные!X340</f>
        <v>-7.000000000000739E-2</v>
      </c>
      <c r="E161" s="74">
        <f>Данные!Y339-Данные!Y340</f>
        <v>-0.36599999999998545</v>
      </c>
    </row>
    <row r="162" spans="4:5" x14ac:dyDescent="0.4">
      <c r="D162" s="73">
        <f>Данные!X340-Данные!X341</f>
        <v>0.10000000000000853</v>
      </c>
      <c r="E162" s="74">
        <f>Данные!Y340-Данные!Y341</f>
        <v>0.43500000000000227</v>
      </c>
    </row>
    <row r="163" spans="4:5" x14ac:dyDescent="0.4">
      <c r="D163" s="73">
        <f>Данные!X341-Данные!X342</f>
        <v>0.20999999999999375</v>
      </c>
      <c r="E163" s="74">
        <f>Данные!Y341-Данные!Y342</f>
        <v>0.60199999999997544</v>
      </c>
    </row>
    <row r="164" spans="4:5" x14ac:dyDescent="0.4">
      <c r="D164" s="73">
        <f>Данные!X342-Данные!X343</f>
        <v>-6.9999999999993179E-2</v>
      </c>
      <c r="E164" s="74">
        <f>Данные!Y342-Данные!Y343</f>
        <v>0.16100000000000136</v>
      </c>
    </row>
    <row r="165" spans="4:5" x14ac:dyDescent="0.4">
      <c r="D165" s="73">
        <f>Данные!X343-Данные!X344</f>
        <v>-0.13000000000000966</v>
      </c>
      <c r="E165" s="74">
        <f>Данные!Y343-Данные!Y344</f>
        <v>-2.7999999999991587E-2</v>
      </c>
    </row>
    <row r="166" spans="4:5" x14ac:dyDescent="0.4">
      <c r="D166" s="73">
        <f>Данные!X344-Данные!X345</f>
        <v>-0.40999999999999659</v>
      </c>
      <c r="E166" s="74">
        <f>Данные!Y344-Данные!Y345</f>
        <v>-0.65999999999999659</v>
      </c>
    </row>
    <row r="167" spans="4:5" x14ac:dyDescent="0.4">
      <c r="D167" s="73">
        <f>Данные!X345-Данные!X346</f>
        <v>-0.43999999999999773</v>
      </c>
      <c r="E167" s="74">
        <f>Данные!Y345-Данные!Y346</f>
        <v>0.22900000000001342</v>
      </c>
    </row>
    <row r="168" spans="4:5" x14ac:dyDescent="0.4">
      <c r="D168" s="73">
        <f>Данные!X346-Данные!X347</f>
        <v>-0.62999999999999545</v>
      </c>
      <c r="E168" s="74">
        <f>Данные!Y346-Данные!Y347</f>
        <v>-0.35500000000001819</v>
      </c>
    </row>
    <row r="169" spans="4:5" x14ac:dyDescent="0.4">
      <c r="D169" s="73">
        <f>Данные!X347-Данные!X348</f>
        <v>-0.74000000000000909</v>
      </c>
      <c r="E169" s="74">
        <f>Данные!Y347-Данные!Y348</f>
        <v>-0.26200000000000045</v>
      </c>
    </row>
    <row r="170" spans="4:5" x14ac:dyDescent="0.4">
      <c r="D170" s="73">
        <f>Данные!X348-Данные!X349</f>
        <v>-0.50999999999999091</v>
      </c>
      <c r="E170" s="74">
        <f>Данные!Y348-Данные!Y349</f>
        <v>0.14100000000001955</v>
      </c>
    </row>
    <row r="171" spans="4:5" x14ac:dyDescent="0.4">
      <c r="D171" s="73">
        <f>Данные!X349-Данные!X350</f>
        <v>-0.60000000000000853</v>
      </c>
      <c r="E171" s="74">
        <f>Данные!Y349-Данные!Y350</f>
        <v>-1.1560000000000059</v>
      </c>
    </row>
    <row r="172" spans="4:5" x14ac:dyDescent="0.4">
      <c r="D172" s="73">
        <f>Данные!X350-Данные!X351</f>
        <v>-0.3399999999999892</v>
      </c>
      <c r="E172" s="74">
        <f>Данные!Y350-Данные!Y351</f>
        <v>0.38299999999998136</v>
      </c>
    </row>
    <row r="173" spans="4:5" x14ac:dyDescent="0.4">
      <c r="D173" s="73">
        <f>Данные!X351-Данные!X352</f>
        <v>-1.2000000000000028</v>
      </c>
      <c r="E173" s="74">
        <f>Данные!Y351-Данные!Y352</f>
        <v>-0.34799999999998477</v>
      </c>
    </row>
    <row r="174" spans="4:5" x14ac:dyDescent="0.4">
      <c r="D174" s="73">
        <f>Данные!X352-Данные!X353</f>
        <v>-0.46999999999999886</v>
      </c>
      <c r="E174" s="74">
        <f>Данные!Y352-Данные!Y353</f>
        <v>-0.25399999999999068</v>
      </c>
    </row>
    <row r="175" spans="4:5" x14ac:dyDescent="0.4">
      <c r="D175" s="73">
        <f>Данные!X353-Данные!X354</f>
        <v>-0.27000000000001023</v>
      </c>
      <c r="E175" s="74">
        <f>Данные!Y353-Данные!Y354</f>
        <v>0.3089999999999975</v>
      </c>
    </row>
    <row r="176" spans="4:5" x14ac:dyDescent="0.4">
      <c r="D176" s="73">
        <f>Данные!X354-Данные!X355</f>
        <v>0.13000000000000966</v>
      </c>
      <c r="E176" s="74">
        <f>Данные!Y354-Данные!Y355</f>
        <v>-0.21200000000001751</v>
      </c>
    </row>
    <row r="177" spans="4:5" x14ac:dyDescent="0.4">
      <c r="D177" s="73">
        <f>Данные!X355-Данные!X356</f>
        <v>-0.64000000000000057</v>
      </c>
      <c r="E177" s="74">
        <f>Данные!Y355-Данные!Y356</f>
        <v>4.9999999999954525E-3</v>
      </c>
    </row>
    <row r="178" spans="4:5" x14ac:dyDescent="0.4">
      <c r="D178" s="73">
        <f>Данные!X356-Данные!X357</f>
        <v>-6.0000000000002274E-2</v>
      </c>
      <c r="E178" s="74">
        <f>Данные!Y356-Данные!Y357</f>
        <v>1.0480000000000018</v>
      </c>
    </row>
    <row r="179" spans="4:5" x14ac:dyDescent="0.4">
      <c r="D179" s="73">
        <f>Данные!X357-Данные!X358</f>
        <v>92.33</v>
      </c>
      <c r="E179" s="74">
        <f>Данные!Y357-Данные!Y358</f>
        <v>218.11500000000001</v>
      </c>
    </row>
    <row r="180" spans="4:5" x14ac:dyDescent="0.4">
      <c r="D180" s="73">
        <f>Данные!X358-Данные!X359</f>
        <v>0</v>
      </c>
      <c r="E180" s="74">
        <f>Данные!Y358-Данные!Y359</f>
        <v>0</v>
      </c>
    </row>
    <row r="181" spans="4:5" x14ac:dyDescent="0.4">
      <c r="D181" s="73">
        <f>Данные!X359-Данные!X360</f>
        <v>0</v>
      </c>
      <c r="E181" s="74">
        <f>Данные!Y359-Данные!Y360</f>
        <v>0</v>
      </c>
    </row>
    <row r="182" spans="4:5" x14ac:dyDescent="0.4">
      <c r="D182" s="73">
        <f>Данные!X360-Данные!X361</f>
        <v>0</v>
      </c>
      <c r="E182" s="74">
        <f>Данные!Y360-Данные!Y361</f>
        <v>0</v>
      </c>
    </row>
    <row r="183" spans="4:5" x14ac:dyDescent="0.4">
      <c r="D183" s="73">
        <f>Данные!X361-Данные!X362</f>
        <v>0</v>
      </c>
      <c r="E183" s="74">
        <f>Данные!Y361-Данные!Y362</f>
        <v>0</v>
      </c>
    </row>
    <row r="184" spans="4:5" x14ac:dyDescent="0.4">
      <c r="D184" s="73">
        <f>Данные!X362-Данные!X363</f>
        <v>0</v>
      </c>
      <c r="E184" s="74">
        <f>Данные!Y362-Данные!Y363</f>
        <v>0</v>
      </c>
    </row>
    <row r="185" spans="4:5" x14ac:dyDescent="0.4">
      <c r="D185" s="73">
        <f>Данные!X363-Данные!X364</f>
        <v>0</v>
      </c>
      <c r="E185" s="74">
        <f>Данные!Y363-Данные!Y364</f>
        <v>0</v>
      </c>
    </row>
    <row r="186" spans="4:5" x14ac:dyDescent="0.4">
      <c r="D186" s="73">
        <f>Данные!X364-Данные!X365</f>
        <v>0</v>
      </c>
      <c r="E186" s="74">
        <f>Данные!Y364-Данные!Y365</f>
        <v>0</v>
      </c>
    </row>
    <row r="187" spans="4:5" x14ac:dyDescent="0.4">
      <c r="D187" s="73">
        <f>Данные!X365-Данные!X366</f>
        <v>0</v>
      </c>
      <c r="E187" s="74">
        <f>Данные!Y365-Данные!Y366</f>
        <v>0</v>
      </c>
    </row>
    <row r="188" spans="4:5" x14ac:dyDescent="0.4">
      <c r="D188" s="73">
        <f>Данные!X366-Данные!X367</f>
        <v>0</v>
      </c>
      <c r="E188" s="74">
        <f>Данные!Y366-Данные!Y367</f>
        <v>0</v>
      </c>
    </row>
    <row r="189" spans="4:5" x14ac:dyDescent="0.4">
      <c r="D189" s="73">
        <f>Данные!X367-Данные!X368</f>
        <v>0</v>
      </c>
      <c r="E189" s="74">
        <f>Данные!Y367-Данные!Y368</f>
        <v>0</v>
      </c>
    </row>
    <row r="190" spans="4:5" x14ac:dyDescent="0.4">
      <c r="D190" s="73">
        <f>Данные!X368-Данные!X369</f>
        <v>0</v>
      </c>
      <c r="E190" s="74">
        <f>Данные!Y368-Данные!Y369</f>
        <v>0</v>
      </c>
    </row>
    <row r="191" spans="4:5" x14ac:dyDescent="0.4">
      <c r="D191" s="73">
        <f>Данные!X369-Данные!X370</f>
        <v>0</v>
      </c>
      <c r="E191" s="74">
        <f>Данные!Y369-Данные!Y370</f>
        <v>0</v>
      </c>
    </row>
    <row r="192" spans="4:5" x14ac:dyDescent="0.4">
      <c r="D192" s="73">
        <f>Данные!X370-Данные!X371</f>
        <v>0</v>
      </c>
      <c r="E192" s="74">
        <f>Данные!Y370-Данные!Y371</f>
        <v>0</v>
      </c>
    </row>
    <row r="193" spans="4:5" x14ac:dyDescent="0.4">
      <c r="D193" s="73">
        <f>Данные!X371-Данные!X372</f>
        <v>0</v>
      </c>
      <c r="E193" s="74">
        <f>Данные!Y371-Данные!Y372</f>
        <v>0</v>
      </c>
    </row>
    <row r="194" spans="4:5" x14ac:dyDescent="0.4">
      <c r="D194" s="73">
        <f>Данные!X372-Данные!X373</f>
        <v>0</v>
      </c>
      <c r="E194" s="74">
        <f>Данные!Y372-Данные!Y373</f>
        <v>0</v>
      </c>
    </row>
    <row r="195" spans="4:5" x14ac:dyDescent="0.4">
      <c r="D195" s="73">
        <f>Данные!X373-Данные!X374</f>
        <v>0</v>
      </c>
      <c r="E195" s="74">
        <f>Данные!Y373-Данные!Y374</f>
        <v>0</v>
      </c>
    </row>
    <row r="196" spans="4:5" x14ac:dyDescent="0.4">
      <c r="D196" s="73">
        <f>Данные!X374-Данные!X375</f>
        <v>0</v>
      </c>
      <c r="E196" s="74">
        <f>Данные!Y374-Данные!Y375</f>
        <v>0</v>
      </c>
    </row>
    <row r="197" spans="4:5" x14ac:dyDescent="0.4">
      <c r="D197" s="73">
        <f>Данные!X375-Данные!X376</f>
        <v>0</v>
      </c>
      <c r="E197" s="74">
        <f>Данные!Y375-Данные!Y376</f>
        <v>0</v>
      </c>
    </row>
    <row r="198" spans="4:5" x14ac:dyDescent="0.4">
      <c r="D198" s="73">
        <f>Данные!X376-Данные!X377</f>
        <v>0</v>
      </c>
      <c r="E198" s="74">
        <f>Данные!Y376-Данные!Y377</f>
        <v>0</v>
      </c>
    </row>
    <row r="199" spans="4:5" x14ac:dyDescent="0.4">
      <c r="D199" s="73">
        <f>Данные!X377-Данные!X378</f>
        <v>0</v>
      </c>
      <c r="E199" s="74">
        <f>Данные!Y377-Данные!Y378</f>
        <v>0</v>
      </c>
    </row>
    <row r="200" spans="4:5" x14ac:dyDescent="0.4">
      <c r="D200" s="73">
        <f>Данные!X378-Данные!X379</f>
        <v>0</v>
      </c>
      <c r="E200" s="74">
        <f>Данные!Y378-Данные!Y379</f>
        <v>0</v>
      </c>
    </row>
    <row r="201" spans="4:5" x14ac:dyDescent="0.4">
      <c r="D201" s="73">
        <f>Данные!X379-Данные!X380</f>
        <v>0</v>
      </c>
      <c r="E201" s="74">
        <f>Данные!Y379-Данные!Y380</f>
        <v>0</v>
      </c>
    </row>
    <row r="202" spans="4:5" x14ac:dyDescent="0.4">
      <c r="D202" s="73">
        <f>Данные!X380-Данные!X381</f>
        <v>0</v>
      </c>
      <c r="E202" s="74">
        <f>Данные!Y380-Данные!Y381</f>
        <v>0</v>
      </c>
    </row>
    <row r="203" spans="4:5" x14ac:dyDescent="0.4">
      <c r="D203" s="73">
        <f>Данные!X381-Данные!X382</f>
        <v>0</v>
      </c>
      <c r="E203" s="74">
        <f>Данные!Y381-Данные!Y382</f>
        <v>0</v>
      </c>
    </row>
    <row r="204" spans="4:5" x14ac:dyDescent="0.4">
      <c r="D204" s="73">
        <f>Данные!X382-Данные!X383</f>
        <v>0</v>
      </c>
      <c r="E204" s="74">
        <f>Данные!Y382-Данные!Y383</f>
        <v>0</v>
      </c>
    </row>
    <row r="205" spans="4:5" x14ac:dyDescent="0.4">
      <c r="D205" s="73">
        <f>Данные!X383-Данные!X384</f>
        <v>0</v>
      </c>
      <c r="E205" s="74">
        <f>Данные!Y383-Данные!Y384</f>
        <v>0</v>
      </c>
    </row>
    <row r="206" spans="4:5" x14ac:dyDescent="0.4">
      <c r="D206" s="73">
        <f>Данные!X384-Данные!X385</f>
        <v>0</v>
      </c>
      <c r="E206" s="74">
        <f>Данные!Y384-Данные!Y385</f>
        <v>0</v>
      </c>
    </row>
    <row r="207" spans="4:5" x14ac:dyDescent="0.4">
      <c r="D207" s="73">
        <f>Данные!X385-Данные!X386</f>
        <v>0</v>
      </c>
      <c r="E207" s="74">
        <f>Данные!Y385-Данные!Y386</f>
        <v>0</v>
      </c>
    </row>
    <row r="208" spans="4:5" x14ac:dyDescent="0.4">
      <c r="D208" s="73">
        <f>Данные!X386-Данные!X387</f>
        <v>0</v>
      </c>
      <c r="E208" s="74">
        <f>Данные!Y386-Данные!Y387</f>
        <v>0</v>
      </c>
    </row>
    <row r="209" spans="4:5" x14ac:dyDescent="0.4">
      <c r="D209" s="73">
        <f>Данные!X387-Данные!X388</f>
        <v>0</v>
      </c>
      <c r="E209" s="74">
        <f>Данные!Y387-Данные!Y388</f>
        <v>0</v>
      </c>
    </row>
    <row r="210" spans="4:5" x14ac:dyDescent="0.4">
      <c r="D210" s="73">
        <f>Данные!X388-Данные!X389</f>
        <v>0</v>
      </c>
      <c r="E210" s="74">
        <f>Данные!Y388-Данные!Y389</f>
        <v>0</v>
      </c>
    </row>
    <row r="211" spans="4:5" x14ac:dyDescent="0.4">
      <c r="D211" s="73">
        <f>Данные!X389-Данные!X390</f>
        <v>0</v>
      </c>
      <c r="E211" s="74">
        <f>Данные!Y389-Данные!Y390</f>
        <v>0</v>
      </c>
    </row>
    <row r="212" spans="4:5" x14ac:dyDescent="0.4">
      <c r="D212" s="73">
        <f>Данные!X390-Данные!X391</f>
        <v>0</v>
      </c>
      <c r="E212" s="74">
        <f>Данные!Y390-Данные!Y391</f>
        <v>0</v>
      </c>
    </row>
    <row r="213" spans="4:5" x14ac:dyDescent="0.4">
      <c r="D213" s="73">
        <f>Данные!X391-Данные!X392</f>
        <v>0</v>
      </c>
      <c r="E213" s="74">
        <f>Данные!Y391-Данные!Y392</f>
        <v>0</v>
      </c>
    </row>
    <row r="214" spans="4:5" x14ac:dyDescent="0.4">
      <c r="D214" s="73">
        <f>Данные!X392-Данные!X393</f>
        <v>0</v>
      </c>
      <c r="E214" s="74">
        <f>Данные!Y392-Данные!Y393</f>
        <v>0</v>
      </c>
    </row>
    <row r="215" spans="4:5" x14ac:dyDescent="0.4">
      <c r="D215" s="73">
        <f>Данные!X393-Данные!X394</f>
        <v>0</v>
      </c>
      <c r="E215" s="74">
        <f>Данные!Y393-Данные!Y394</f>
        <v>0</v>
      </c>
    </row>
    <row r="216" spans="4:5" x14ac:dyDescent="0.4">
      <c r="D216" s="73">
        <f>Данные!X394-Данные!X395</f>
        <v>0</v>
      </c>
      <c r="E216" s="74">
        <f>Данные!Y394-Данные!Y395</f>
        <v>0</v>
      </c>
    </row>
    <row r="217" spans="4:5" x14ac:dyDescent="0.4">
      <c r="D217" s="73">
        <f>Данные!X395-Данные!X396</f>
        <v>0</v>
      </c>
      <c r="E217" s="74">
        <f>Данные!Y395-Данные!Y396</f>
        <v>0</v>
      </c>
    </row>
    <row r="218" spans="4:5" x14ac:dyDescent="0.4">
      <c r="D218" s="73">
        <f>Данные!X396-Данные!X397</f>
        <v>0</v>
      </c>
      <c r="E218" s="74">
        <f>Данные!Y396-Данные!Y397</f>
        <v>0</v>
      </c>
    </row>
    <row r="219" spans="4:5" x14ac:dyDescent="0.4">
      <c r="D219" s="73">
        <f>Данные!X397-Данные!X398</f>
        <v>0</v>
      </c>
      <c r="E219" s="74">
        <f>Данные!Y397-Данные!Y398</f>
        <v>0</v>
      </c>
    </row>
    <row r="220" spans="4:5" x14ac:dyDescent="0.4">
      <c r="D220" s="73">
        <f>Данные!X398-Данные!X399</f>
        <v>0</v>
      </c>
      <c r="E220" s="74">
        <f>Данные!Y398-Данные!Y399</f>
        <v>0</v>
      </c>
    </row>
    <row r="221" spans="4:5" x14ac:dyDescent="0.4">
      <c r="D221" s="73">
        <f>Данные!X399-Данные!X400</f>
        <v>0</v>
      </c>
      <c r="E221" s="74">
        <f>Данные!Y399-Данные!Y400</f>
        <v>0</v>
      </c>
    </row>
    <row r="222" spans="4:5" x14ac:dyDescent="0.4">
      <c r="D222" s="73">
        <f>Данные!X400-Данные!X401</f>
        <v>0</v>
      </c>
      <c r="E222" s="74">
        <f>Данные!Y400-Данные!Y401</f>
        <v>0</v>
      </c>
    </row>
    <row r="223" spans="4:5" x14ac:dyDescent="0.4">
      <c r="D223" s="73">
        <f>Данные!X401-Данные!X402</f>
        <v>0</v>
      </c>
      <c r="E223" s="74">
        <f>Данные!Y401-Данные!Y402</f>
        <v>0</v>
      </c>
    </row>
    <row r="224" spans="4:5" x14ac:dyDescent="0.4">
      <c r="D224" s="73">
        <f>Данные!X402-Данные!X403</f>
        <v>0</v>
      </c>
      <c r="E224" s="74">
        <f>Данные!Y402-Данные!Y403</f>
        <v>0</v>
      </c>
    </row>
    <row r="225" spans="4:5" x14ac:dyDescent="0.4">
      <c r="D225" s="73">
        <f>Данные!X403-Данные!X404</f>
        <v>0</v>
      </c>
      <c r="E225" s="74">
        <f>Данные!Y403-Данные!Y404</f>
        <v>0</v>
      </c>
    </row>
    <row r="226" spans="4:5" x14ac:dyDescent="0.4">
      <c r="D226" s="73">
        <f>Данные!X404-Данные!X405</f>
        <v>0</v>
      </c>
      <c r="E226" s="74">
        <f>Данные!Y404-Данные!Y405</f>
        <v>0</v>
      </c>
    </row>
    <row r="227" spans="4:5" x14ac:dyDescent="0.4">
      <c r="D227" s="73">
        <f>Данные!X405-Данные!X406</f>
        <v>0</v>
      </c>
      <c r="E227" s="74">
        <f>Данные!Y405-Данные!Y406</f>
        <v>0</v>
      </c>
    </row>
    <row r="228" spans="4:5" x14ac:dyDescent="0.4">
      <c r="D228" s="73">
        <f>Данные!X406-Данные!X407</f>
        <v>0</v>
      </c>
      <c r="E228" s="74">
        <f>Данные!Y406-Данные!Y407</f>
        <v>0</v>
      </c>
    </row>
    <row r="229" spans="4:5" x14ac:dyDescent="0.4">
      <c r="D229" s="73">
        <f>Данные!X407-Данные!X408</f>
        <v>0</v>
      </c>
      <c r="E229" s="74">
        <f>Данные!Y407-Данные!Y408</f>
        <v>0</v>
      </c>
    </row>
    <row r="230" spans="4:5" x14ac:dyDescent="0.4">
      <c r="D230" s="73">
        <f>Данные!X408-Данные!X409</f>
        <v>0</v>
      </c>
      <c r="E230" s="74">
        <f>Данные!Y408-Данные!Y409</f>
        <v>0</v>
      </c>
    </row>
    <row r="231" spans="4:5" x14ac:dyDescent="0.4">
      <c r="D231" s="73">
        <f>Данные!X409-Данные!X410</f>
        <v>0</v>
      </c>
      <c r="E231" s="74">
        <f>Данные!Y409-Данные!Y410</f>
        <v>0</v>
      </c>
    </row>
    <row r="232" spans="4:5" x14ac:dyDescent="0.4">
      <c r="D232" s="73">
        <f>Данные!X410-Данные!X411</f>
        <v>0</v>
      </c>
      <c r="E232" s="74">
        <f>Данные!Y410-Данные!Y411</f>
        <v>0</v>
      </c>
    </row>
    <row r="233" spans="4:5" x14ac:dyDescent="0.4">
      <c r="D233" s="73">
        <f>Данные!X411-Данные!X412</f>
        <v>0</v>
      </c>
      <c r="E233" s="74">
        <f>Данные!Y411-Данные!Y412</f>
        <v>0</v>
      </c>
    </row>
    <row r="234" spans="4:5" x14ac:dyDescent="0.4">
      <c r="D234" s="73">
        <f>Данные!X412-Данные!X413</f>
        <v>0</v>
      </c>
      <c r="E234" s="74">
        <f>Данные!Y412-Данные!Y413</f>
        <v>0</v>
      </c>
    </row>
    <row r="235" spans="4:5" x14ac:dyDescent="0.4">
      <c r="D235" s="73">
        <f>Данные!X413-Данные!X414</f>
        <v>0</v>
      </c>
      <c r="E235" s="74">
        <f>Данные!Y413-Данные!Y414</f>
        <v>0</v>
      </c>
    </row>
    <row r="236" spans="4:5" x14ac:dyDescent="0.4">
      <c r="D236" s="73">
        <f>Данные!X414-Данные!X415</f>
        <v>0</v>
      </c>
      <c r="E236" s="74">
        <f>Данные!Y414-Данные!Y415</f>
        <v>0</v>
      </c>
    </row>
    <row r="237" spans="4:5" x14ac:dyDescent="0.4">
      <c r="D237" s="73">
        <f>Данные!X415-Данные!X416</f>
        <v>0</v>
      </c>
      <c r="E237" s="74">
        <f>Данные!Y415-Данные!Y416</f>
        <v>0</v>
      </c>
    </row>
    <row r="238" spans="4:5" x14ac:dyDescent="0.4">
      <c r="D238" s="73">
        <f>Данные!X416-Данные!X417</f>
        <v>0</v>
      </c>
      <c r="E238" s="74">
        <f>Данные!Y416-Данные!Y417</f>
        <v>0</v>
      </c>
    </row>
    <row r="239" spans="4:5" x14ac:dyDescent="0.4">
      <c r="D239" s="73">
        <f>Данные!X417-Данные!X418</f>
        <v>0</v>
      </c>
      <c r="E239" s="74">
        <f>Данные!Y417-Данные!Y418</f>
        <v>0</v>
      </c>
    </row>
    <row r="240" spans="4:5" x14ac:dyDescent="0.4">
      <c r="D240" s="73">
        <f>Данные!X418-Данные!X419</f>
        <v>0</v>
      </c>
      <c r="E240" s="74">
        <f>Данные!Y418-Данные!Y419</f>
        <v>0</v>
      </c>
    </row>
    <row r="241" spans="4:5" x14ac:dyDescent="0.4">
      <c r="D241" s="73">
        <f>Данные!X419-Данные!X420</f>
        <v>0</v>
      </c>
      <c r="E241" s="74">
        <f>Данные!Y419-Данные!Y420</f>
        <v>0</v>
      </c>
    </row>
    <row r="242" spans="4:5" x14ac:dyDescent="0.4">
      <c r="D242" s="73">
        <f>Данные!X420-Данные!X421</f>
        <v>0</v>
      </c>
      <c r="E242" s="74">
        <f>Данные!Y420-Данные!Y421</f>
        <v>0</v>
      </c>
    </row>
    <row r="243" spans="4:5" x14ac:dyDescent="0.4">
      <c r="D243" s="73">
        <f>Данные!X421-Данные!X422</f>
        <v>0</v>
      </c>
      <c r="E243" s="74">
        <f>Данные!Y421-Данные!Y422</f>
        <v>0</v>
      </c>
    </row>
    <row r="244" spans="4:5" x14ac:dyDescent="0.4">
      <c r="D244" s="73">
        <f>Данные!X422-Данные!X423</f>
        <v>0</v>
      </c>
      <c r="E244" s="74">
        <f>Данные!Y422-Данные!Y423</f>
        <v>0</v>
      </c>
    </row>
    <row r="245" spans="4:5" x14ac:dyDescent="0.4">
      <c r="D245" s="73">
        <f>Данные!X423-Данные!X424</f>
        <v>0</v>
      </c>
      <c r="E245" s="74">
        <f>Данные!Y423-Данные!Y424</f>
        <v>0</v>
      </c>
    </row>
    <row r="246" spans="4:5" x14ac:dyDescent="0.4">
      <c r="D246" s="73">
        <f>Данные!X424-Данные!X425</f>
        <v>0</v>
      </c>
      <c r="E246" s="74">
        <f>Данные!Y424-Данные!Y425</f>
        <v>0</v>
      </c>
    </row>
    <row r="247" spans="4:5" x14ac:dyDescent="0.4">
      <c r="D247" s="73">
        <f>Данные!X425-Данные!X426</f>
        <v>0</v>
      </c>
      <c r="E247" s="74">
        <f>Данные!Y425-Данные!Y426</f>
        <v>0</v>
      </c>
    </row>
    <row r="248" spans="4:5" x14ac:dyDescent="0.4">
      <c r="D248" s="73">
        <f>Данные!X426-Данные!X427</f>
        <v>0</v>
      </c>
      <c r="E248" s="74">
        <f>Данные!Y426-Данные!Y427</f>
        <v>0</v>
      </c>
    </row>
    <row r="249" spans="4:5" x14ac:dyDescent="0.4">
      <c r="D249" s="73">
        <f>Данные!X427-Данные!X428</f>
        <v>0</v>
      </c>
      <c r="E249" s="74">
        <f>Данные!Y427-Данные!Y428</f>
        <v>0</v>
      </c>
    </row>
    <row r="250" spans="4:5" x14ac:dyDescent="0.4">
      <c r="D250" s="73">
        <f>Данные!X428-Данные!X429</f>
        <v>0</v>
      </c>
      <c r="E250" s="74">
        <f>Данные!Y428-Данные!Y429</f>
        <v>0</v>
      </c>
    </row>
    <row r="251" spans="4:5" x14ac:dyDescent="0.4">
      <c r="D251" s="73">
        <f>Данные!X429-Данные!X430</f>
        <v>0</v>
      </c>
      <c r="E251" s="74">
        <f>Данные!Y429-Данные!Y430</f>
        <v>0</v>
      </c>
    </row>
    <row r="252" spans="4:5" x14ac:dyDescent="0.4">
      <c r="D252" s="73">
        <f>Данные!X430-Данные!X431</f>
        <v>0</v>
      </c>
      <c r="E252" s="74">
        <f>Данные!Y430-Данные!Y431</f>
        <v>0</v>
      </c>
    </row>
    <row r="253" spans="4:5" x14ac:dyDescent="0.4">
      <c r="D253" s="73">
        <f>Данные!X431-Данные!X432</f>
        <v>0</v>
      </c>
      <c r="E253" s="74">
        <f>Данные!Y431-Данные!Y432</f>
        <v>0</v>
      </c>
    </row>
    <row r="254" spans="4:5" x14ac:dyDescent="0.4">
      <c r="D254" s="73">
        <f>Данные!X432-Данные!X433</f>
        <v>0</v>
      </c>
      <c r="E254" s="74">
        <f>Данные!Y432-Данные!Y433</f>
        <v>0</v>
      </c>
    </row>
    <row r="255" spans="4:5" x14ac:dyDescent="0.4">
      <c r="D255" s="73">
        <f>Данные!X433-Данные!X434</f>
        <v>0</v>
      </c>
      <c r="E255" s="74">
        <f>Данные!Y433-Данные!Y434</f>
        <v>0</v>
      </c>
    </row>
    <row r="256" spans="4:5" x14ac:dyDescent="0.4">
      <c r="D256" s="73">
        <f>Данные!X434-Данные!X435</f>
        <v>0</v>
      </c>
      <c r="E256" s="74">
        <f>Данные!Y434-Данные!Y435</f>
        <v>0</v>
      </c>
    </row>
    <row r="257" spans="4:5" x14ac:dyDescent="0.4">
      <c r="D257" s="73">
        <f>Данные!X435-Данные!X436</f>
        <v>0</v>
      </c>
      <c r="E257" s="74">
        <f>Данные!Y435-Данные!Y436</f>
        <v>0</v>
      </c>
    </row>
    <row r="258" spans="4:5" x14ac:dyDescent="0.4">
      <c r="D258" s="73">
        <f>Данные!X436-Данные!X437</f>
        <v>0</v>
      </c>
      <c r="E258" s="74">
        <f>Данные!Y436-Данные!Y437</f>
        <v>0</v>
      </c>
    </row>
    <row r="259" spans="4:5" x14ac:dyDescent="0.4">
      <c r="D259" s="73">
        <f>Данные!X437-Данные!X438</f>
        <v>0</v>
      </c>
      <c r="E259" s="74">
        <f>Данные!Y437-Данные!Y438</f>
        <v>0</v>
      </c>
    </row>
    <row r="260" spans="4:5" x14ac:dyDescent="0.4">
      <c r="D260" s="73">
        <f>Данные!X438-Данные!X439</f>
        <v>0</v>
      </c>
      <c r="E260" s="74">
        <f>Данные!Y438-Данные!Y439</f>
        <v>0</v>
      </c>
    </row>
    <row r="261" spans="4:5" x14ac:dyDescent="0.4">
      <c r="D261" s="73">
        <f>Данные!X439-Данные!X440</f>
        <v>0</v>
      </c>
      <c r="E261" s="74">
        <f>Данные!Y439-Данные!Y440</f>
        <v>0</v>
      </c>
    </row>
    <row r="262" spans="4:5" x14ac:dyDescent="0.4">
      <c r="D262" s="73">
        <f>Данные!X440-Данные!X441</f>
        <v>0</v>
      </c>
      <c r="E262" s="74">
        <f>Данные!Y440-Данные!Y441</f>
        <v>0</v>
      </c>
    </row>
    <row r="263" spans="4:5" x14ac:dyDescent="0.4">
      <c r="D263" s="73">
        <f>Данные!X441-Данные!X442</f>
        <v>0</v>
      </c>
      <c r="E263" s="74">
        <f>Данные!Y441-Данные!Y442</f>
        <v>0</v>
      </c>
    </row>
    <row r="264" spans="4:5" x14ac:dyDescent="0.4">
      <c r="D264" s="73">
        <f>Данные!X442-Данные!X443</f>
        <v>0</v>
      </c>
      <c r="E264" s="74">
        <f>Данные!Y442-Данные!Y443</f>
        <v>0</v>
      </c>
    </row>
    <row r="265" spans="4:5" x14ac:dyDescent="0.4">
      <c r="D265" s="73">
        <f>Данные!X443-Данные!X444</f>
        <v>0</v>
      </c>
      <c r="E265" s="74">
        <f>Данные!Y443-Данные!Y444</f>
        <v>0</v>
      </c>
    </row>
    <row r="266" spans="4:5" x14ac:dyDescent="0.4">
      <c r="D266" s="73">
        <f>Данные!X444-Данные!X445</f>
        <v>0</v>
      </c>
      <c r="E266" s="74">
        <f>Данные!Y444-Данные!Y445</f>
        <v>0</v>
      </c>
    </row>
    <row r="267" spans="4:5" x14ac:dyDescent="0.4">
      <c r="D267" s="73">
        <f>Данные!X445-Данные!X446</f>
        <v>0</v>
      </c>
      <c r="E267" s="74">
        <f>Данные!Y445-Данные!Y446</f>
        <v>0</v>
      </c>
    </row>
    <row r="268" spans="4:5" x14ac:dyDescent="0.4">
      <c r="D268" s="73">
        <f>Данные!X446-Данные!X447</f>
        <v>0</v>
      </c>
      <c r="E268" s="74">
        <f>Данные!Y446-Данные!Y447</f>
        <v>0</v>
      </c>
    </row>
    <row r="269" spans="4:5" x14ac:dyDescent="0.4">
      <c r="D269" s="73">
        <f>Данные!X447-Данные!X448</f>
        <v>0</v>
      </c>
      <c r="E269" s="74">
        <f>Данные!Y447-Данные!Y448</f>
        <v>0</v>
      </c>
    </row>
    <row r="270" spans="4:5" x14ac:dyDescent="0.4">
      <c r="D270" s="73">
        <f>Данные!X448-Данные!X449</f>
        <v>0</v>
      </c>
      <c r="E270" s="74">
        <f>Данные!Y448-Данные!Y449</f>
        <v>0</v>
      </c>
    </row>
    <row r="271" spans="4:5" x14ac:dyDescent="0.4">
      <c r="D271" s="73">
        <f>Данные!X449-Данные!X450</f>
        <v>0</v>
      </c>
      <c r="E271" s="74">
        <f>Данные!Y449-Данные!Y450</f>
        <v>0</v>
      </c>
    </row>
    <row r="272" spans="4:5" x14ac:dyDescent="0.4">
      <c r="D272" s="73">
        <f>Данные!X450-Данные!X451</f>
        <v>0</v>
      </c>
      <c r="E272" s="74">
        <f>Данные!Y450-Данные!Y451</f>
        <v>0</v>
      </c>
    </row>
    <row r="273" spans="4:5" x14ac:dyDescent="0.4">
      <c r="D273" s="73">
        <f>Данные!X451-Данные!X452</f>
        <v>0</v>
      </c>
      <c r="E273" s="74">
        <f>Данные!Y451-Данные!Y452</f>
        <v>0</v>
      </c>
    </row>
    <row r="274" spans="4:5" x14ac:dyDescent="0.4">
      <c r="D274" s="73">
        <f>Данные!X452-Данные!X453</f>
        <v>0</v>
      </c>
      <c r="E274" s="74">
        <f>Данные!Y452-Данные!Y453</f>
        <v>0</v>
      </c>
    </row>
    <row r="275" spans="4:5" x14ac:dyDescent="0.4">
      <c r="D275" s="73">
        <f>Данные!X453-Данные!X454</f>
        <v>0</v>
      </c>
      <c r="E275" s="74">
        <f>Данные!Y453-Данные!Y454</f>
        <v>0</v>
      </c>
    </row>
    <row r="276" spans="4:5" x14ac:dyDescent="0.4">
      <c r="D276" s="73">
        <f>Данные!X454-Данные!X455</f>
        <v>0</v>
      </c>
      <c r="E276" s="74">
        <f>Данные!Y454-Данные!Y455</f>
        <v>0</v>
      </c>
    </row>
    <row r="277" spans="4:5" x14ac:dyDescent="0.4">
      <c r="D277" s="73">
        <f>Данные!X455-Данные!X456</f>
        <v>0</v>
      </c>
      <c r="E277" s="74">
        <f>Данные!Y455-Данные!Y456</f>
        <v>0</v>
      </c>
    </row>
    <row r="278" spans="4:5" x14ac:dyDescent="0.4">
      <c r="D278" s="73">
        <f>Данные!X456-Данные!X457</f>
        <v>0</v>
      </c>
      <c r="E278" s="74">
        <f>Данные!Y456-Данные!Y457</f>
        <v>0</v>
      </c>
    </row>
    <row r="279" spans="4:5" x14ac:dyDescent="0.4">
      <c r="D279" s="73">
        <f>Данные!X457-Данные!X458</f>
        <v>0</v>
      </c>
      <c r="E279" s="74">
        <f>Данные!Y457-Данные!Y458</f>
        <v>0</v>
      </c>
    </row>
    <row r="280" spans="4:5" x14ac:dyDescent="0.4">
      <c r="D280" s="73">
        <f>Данные!X458-Данные!X459</f>
        <v>0</v>
      </c>
      <c r="E280" s="74">
        <f>Данные!Y458-Данные!Y459</f>
        <v>0</v>
      </c>
    </row>
    <row r="281" spans="4:5" x14ac:dyDescent="0.4">
      <c r="D281" s="73">
        <f>Данные!X459-Данные!X460</f>
        <v>0</v>
      </c>
      <c r="E281" s="74">
        <f>Данные!Y459-Данные!Y460</f>
        <v>0</v>
      </c>
    </row>
    <row r="282" spans="4:5" x14ac:dyDescent="0.4">
      <c r="D282" s="73">
        <f>Данные!X460-Данные!X461</f>
        <v>0</v>
      </c>
      <c r="E282" s="74">
        <f>Данные!Y460-Данные!Y461</f>
        <v>0</v>
      </c>
    </row>
    <row r="283" spans="4:5" x14ac:dyDescent="0.4">
      <c r="D283" s="73">
        <f>Данные!X461-Данные!X462</f>
        <v>0</v>
      </c>
      <c r="E283" s="74">
        <f>Данные!Y461-Данные!Y462</f>
        <v>0</v>
      </c>
    </row>
    <row r="284" spans="4:5" x14ac:dyDescent="0.4">
      <c r="D284" s="73">
        <f>Данные!X462-Данные!X463</f>
        <v>0</v>
      </c>
      <c r="E284" s="74">
        <f>Данные!Y462-Данные!Y463</f>
        <v>0</v>
      </c>
    </row>
    <row r="285" spans="4:5" x14ac:dyDescent="0.4">
      <c r="D285" s="73">
        <f>Данные!X463-Данные!X464</f>
        <v>0</v>
      </c>
      <c r="E285" s="74">
        <f>Данные!Y463-Данные!Y464</f>
        <v>0</v>
      </c>
    </row>
    <row r="286" spans="4:5" x14ac:dyDescent="0.4">
      <c r="D286" s="73">
        <f>Данные!X464-Данные!X465</f>
        <v>0</v>
      </c>
      <c r="E286" s="74">
        <f>Данные!Y464-Данные!Y465</f>
        <v>0</v>
      </c>
    </row>
    <row r="287" spans="4:5" x14ac:dyDescent="0.4">
      <c r="D287" s="73">
        <f>Данные!X465-Данные!X466</f>
        <v>0</v>
      </c>
      <c r="E287" s="74">
        <f>Данные!Y465-Данные!Y466</f>
        <v>0</v>
      </c>
    </row>
    <row r="288" spans="4:5" x14ac:dyDescent="0.4">
      <c r="D288" s="73">
        <f>Данные!X466-Данные!X467</f>
        <v>0</v>
      </c>
      <c r="E288" s="74">
        <f>Данные!Y466-Данные!Y467</f>
        <v>0</v>
      </c>
    </row>
    <row r="289" spans="4:5" x14ac:dyDescent="0.4">
      <c r="D289" s="73">
        <f>Данные!X467-Данные!X468</f>
        <v>0</v>
      </c>
      <c r="E289" s="74">
        <f>Данные!Y467-Данные!Y468</f>
        <v>0</v>
      </c>
    </row>
    <row r="290" spans="4:5" x14ac:dyDescent="0.4">
      <c r="D290" s="73">
        <f>Данные!X468-Данные!X469</f>
        <v>0</v>
      </c>
      <c r="E290" s="74">
        <f>Данные!Y468-Данные!Y469</f>
        <v>0</v>
      </c>
    </row>
    <row r="291" spans="4:5" x14ac:dyDescent="0.4">
      <c r="D291" s="73">
        <f>Данные!X469-Данные!X470</f>
        <v>0</v>
      </c>
      <c r="E291" s="74">
        <f>Данные!Y469-Данные!Y470</f>
        <v>0</v>
      </c>
    </row>
    <row r="292" spans="4:5" x14ac:dyDescent="0.4">
      <c r="D292" s="73">
        <f>Данные!X470-Данные!X471</f>
        <v>0</v>
      </c>
      <c r="E292" s="74">
        <f>Данные!Y470-Данные!Y471</f>
        <v>0</v>
      </c>
    </row>
    <row r="293" spans="4:5" x14ac:dyDescent="0.4">
      <c r="D293" s="73">
        <f>Данные!X471-Данные!X472</f>
        <v>0</v>
      </c>
      <c r="E293" s="74">
        <f>Данные!Y471-Данные!Y472</f>
        <v>0</v>
      </c>
    </row>
    <row r="294" spans="4:5" x14ac:dyDescent="0.4">
      <c r="D294" s="73">
        <f>Данные!X472-Данные!X473</f>
        <v>0</v>
      </c>
      <c r="E294" s="74">
        <f>Данные!Y472-Данные!Y473</f>
        <v>0</v>
      </c>
    </row>
    <row r="295" spans="4:5" x14ac:dyDescent="0.4">
      <c r="D295" s="73">
        <f>Данные!X473-Данные!X474</f>
        <v>0</v>
      </c>
      <c r="E295" s="74">
        <f>Данные!Y473-Данные!Y474</f>
        <v>0</v>
      </c>
    </row>
    <row r="296" spans="4:5" x14ac:dyDescent="0.4">
      <c r="D296" s="73">
        <f>Данные!X474-Данные!X475</f>
        <v>0</v>
      </c>
      <c r="E296" s="74">
        <f>Данные!Y474-Данные!Y475</f>
        <v>0</v>
      </c>
    </row>
    <row r="297" spans="4:5" x14ac:dyDescent="0.4">
      <c r="D297" s="73">
        <f>Данные!X475-Данные!X476</f>
        <v>0</v>
      </c>
      <c r="E297" s="74">
        <f>Данные!Y475-Данные!Y476</f>
        <v>0</v>
      </c>
    </row>
    <row r="298" spans="4:5" x14ac:dyDescent="0.4">
      <c r="D298" s="73">
        <f>Данные!X476-Данные!X477</f>
        <v>0</v>
      </c>
      <c r="E298" s="74">
        <f>Данные!Y476-Данные!Y477</f>
        <v>0</v>
      </c>
    </row>
    <row r="299" spans="4:5" x14ac:dyDescent="0.4">
      <c r="D299" s="73">
        <f>Данные!X477-Данные!X478</f>
        <v>0</v>
      </c>
      <c r="E299" s="74">
        <f>Данные!Y477-Данные!Y478</f>
        <v>0</v>
      </c>
    </row>
    <row r="300" spans="4:5" x14ac:dyDescent="0.4">
      <c r="D300" s="73">
        <f>Данные!X478-Данные!X479</f>
        <v>0</v>
      </c>
      <c r="E300" s="74">
        <f>Данные!Y478-Данные!Y479</f>
        <v>0</v>
      </c>
    </row>
    <row r="301" spans="4:5" x14ac:dyDescent="0.4">
      <c r="D301" s="73">
        <f>Данные!X479-Данные!X480</f>
        <v>0</v>
      </c>
      <c r="E301" s="74">
        <f>Данные!Y479-Данные!Y480</f>
        <v>0</v>
      </c>
    </row>
    <row r="302" spans="4:5" x14ac:dyDescent="0.4">
      <c r="D302" s="73">
        <f>Данные!X480-Данные!X481</f>
        <v>0</v>
      </c>
      <c r="E302" s="74">
        <f>Данные!Y480-Данные!Y481</f>
        <v>0</v>
      </c>
    </row>
    <row r="303" spans="4:5" x14ac:dyDescent="0.4">
      <c r="D303" s="73">
        <f>Данные!X481-Данные!X482</f>
        <v>0</v>
      </c>
      <c r="E303" s="74">
        <f>Данные!Y481-Данные!Y482</f>
        <v>0</v>
      </c>
    </row>
    <row r="304" spans="4:5" x14ac:dyDescent="0.4">
      <c r="D304" s="73">
        <f>Данные!X482-Данные!X483</f>
        <v>0</v>
      </c>
      <c r="E304" s="74">
        <f>Данные!Y482-Данные!Y483</f>
        <v>0</v>
      </c>
    </row>
    <row r="305" spans="4:5" x14ac:dyDescent="0.4">
      <c r="D305" s="73">
        <f>Данные!X483-Данные!X484</f>
        <v>0</v>
      </c>
      <c r="E305" s="74">
        <f>Данные!Y483-Данные!Y484</f>
        <v>0</v>
      </c>
    </row>
    <row r="306" spans="4:5" x14ac:dyDescent="0.4">
      <c r="D306" s="73">
        <f>Данные!X484-Данные!X485</f>
        <v>0</v>
      </c>
      <c r="E306" s="74">
        <f>Данные!Y484-Данные!Y485</f>
        <v>0</v>
      </c>
    </row>
    <row r="307" spans="4:5" x14ac:dyDescent="0.4">
      <c r="D307" s="73">
        <f>Данные!X485-Данные!X486</f>
        <v>0</v>
      </c>
      <c r="E307" s="74">
        <f>Данные!Y485-Данные!Y486</f>
        <v>0</v>
      </c>
    </row>
    <row r="308" spans="4:5" x14ac:dyDescent="0.4">
      <c r="D308" s="73">
        <f>Данные!X486-Данные!X487</f>
        <v>0</v>
      </c>
      <c r="E308" s="74">
        <f>Данные!Y486-Данные!Y487</f>
        <v>0</v>
      </c>
    </row>
    <row r="309" spans="4:5" x14ac:dyDescent="0.4">
      <c r="D309" s="73">
        <f>Данные!X487-Данные!X488</f>
        <v>0</v>
      </c>
      <c r="E309" s="74">
        <f>Данные!Y487-Данные!Y488</f>
        <v>0</v>
      </c>
    </row>
    <row r="310" spans="4:5" x14ac:dyDescent="0.4">
      <c r="D310" s="73">
        <f>Данные!X488-Данные!X489</f>
        <v>0</v>
      </c>
      <c r="E310" s="74">
        <f>Данные!Y488-Данные!Y489</f>
        <v>0</v>
      </c>
    </row>
    <row r="311" spans="4:5" x14ac:dyDescent="0.4">
      <c r="D311" s="73">
        <f>Данные!X489-Данные!X490</f>
        <v>0</v>
      </c>
      <c r="E311" s="74">
        <f>Данные!Y489-Данные!Y490</f>
        <v>0</v>
      </c>
    </row>
    <row r="312" spans="4:5" x14ac:dyDescent="0.4">
      <c r="D312" s="73">
        <f>Данные!X490-Данные!X491</f>
        <v>0</v>
      </c>
      <c r="E312" s="74">
        <f>Данные!Y490-Данные!Y491</f>
        <v>0</v>
      </c>
    </row>
    <row r="313" spans="4:5" x14ac:dyDescent="0.4">
      <c r="D313" s="73">
        <f>Данные!X491-Данные!X492</f>
        <v>0</v>
      </c>
      <c r="E313" s="74">
        <f>Данные!Y491-Данные!Y492</f>
        <v>0</v>
      </c>
    </row>
    <row r="314" spans="4:5" x14ac:dyDescent="0.4">
      <c r="D314" s="73">
        <f>Данные!X492-Данные!X493</f>
        <v>0</v>
      </c>
      <c r="E314" s="74">
        <f>Данные!Y492-Данные!Y493</f>
        <v>0</v>
      </c>
    </row>
    <row r="315" spans="4:5" x14ac:dyDescent="0.4">
      <c r="D315" s="73">
        <f>Данные!X493-Данные!X494</f>
        <v>0</v>
      </c>
      <c r="E315" s="74">
        <f>Данные!Y493-Данные!Y494</f>
        <v>0</v>
      </c>
    </row>
    <row r="316" spans="4:5" x14ac:dyDescent="0.4">
      <c r="D316" s="73">
        <f>Данные!X494-Данные!X495</f>
        <v>0</v>
      </c>
      <c r="E316" s="74">
        <f>Данные!Y494-Данные!Y495</f>
        <v>0</v>
      </c>
    </row>
    <row r="317" spans="4:5" x14ac:dyDescent="0.4">
      <c r="D317" s="73">
        <f>Данные!X495-Данные!X496</f>
        <v>0</v>
      </c>
      <c r="E317" s="74">
        <f>Данные!Y495-Данные!Y496</f>
        <v>0</v>
      </c>
    </row>
    <row r="318" spans="4:5" x14ac:dyDescent="0.4">
      <c r="D318" s="73">
        <f>Данные!X496-Данные!X497</f>
        <v>0</v>
      </c>
      <c r="E318" s="74">
        <f>Данные!Y496-Данные!Y497</f>
        <v>0</v>
      </c>
    </row>
    <row r="319" spans="4:5" x14ac:dyDescent="0.4">
      <c r="D319" s="73">
        <f>Данные!X497-Данные!X498</f>
        <v>0</v>
      </c>
      <c r="E319" s="74">
        <f>Данные!Y497-Данные!Y498</f>
        <v>0</v>
      </c>
    </row>
    <row r="320" spans="4:5" x14ac:dyDescent="0.4">
      <c r="D320" s="73">
        <f>Данные!X498-Данные!X499</f>
        <v>0</v>
      </c>
      <c r="E320" s="74">
        <f>Данные!Y498-Данные!Y499</f>
        <v>0</v>
      </c>
    </row>
    <row r="321" spans="4:5" x14ac:dyDescent="0.4">
      <c r="D321" s="73">
        <f>Данные!X499-Данные!X500</f>
        <v>0</v>
      </c>
      <c r="E321" s="74">
        <f>Данные!Y499-Данные!Y500</f>
        <v>0</v>
      </c>
    </row>
    <row r="322" spans="4:5" x14ac:dyDescent="0.4">
      <c r="D322" s="73">
        <f>Данные!X500-Данные!X501</f>
        <v>0</v>
      </c>
      <c r="E322" s="74">
        <f>Данные!Y500-Данные!Y501</f>
        <v>0</v>
      </c>
    </row>
    <row r="323" spans="4:5" x14ac:dyDescent="0.4">
      <c r="D323" s="73">
        <f>Данные!X501-Данные!X502</f>
        <v>0</v>
      </c>
      <c r="E323" s="74">
        <f>Данные!Y501-Данные!Y502</f>
        <v>0</v>
      </c>
    </row>
    <row r="324" spans="4:5" x14ac:dyDescent="0.4">
      <c r="D324" s="73">
        <f>Данные!X502-Данные!X503</f>
        <v>0</v>
      </c>
      <c r="E324" s="74">
        <f>Данные!Y502-Данные!Y503</f>
        <v>0</v>
      </c>
    </row>
    <row r="325" spans="4:5" x14ac:dyDescent="0.4">
      <c r="D325" s="73">
        <f>Данные!X503-Данные!X504</f>
        <v>0</v>
      </c>
      <c r="E325" s="74">
        <f>Данные!Y503-Данные!Y504</f>
        <v>0</v>
      </c>
    </row>
    <row r="326" spans="4:5" x14ac:dyDescent="0.4">
      <c r="D326" s="73">
        <f>Данные!X504-Данные!X505</f>
        <v>0</v>
      </c>
      <c r="E326" s="74">
        <f>Данные!Y504-Данные!Y505</f>
        <v>0</v>
      </c>
    </row>
    <row r="327" spans="4:5" x14ac:dyDescent="0.4">
      <c r="D327" s="73">
        <f>Данные!X505-Данные!X506</f>
        <v>0</v>
      </c>
      <c r="E327" s="74">
        <f>Данные!Y505-Данные!Y506</f>
        <v>0</v>
      </c>
    </row>
    <row r="328" spans="4:5" x14ac:dyDescent="0.4">
      <c r="D328" s="73">
        <f>Данные!X506-Данные!X507</f>
        <v>0</v>
      </c>
      <c r="E328" s="74">
        <f>Данные!Y506-Данные!Y507</f>
        <v>0</v>
      </c>
    </row>
    <row r="329" spans="4:5" x14ac:dyDescent="0.4">
      <c r="D329" s="73">
        <f>Данные!X507-Данные!X508</f>
        <v>0</v>
      </c>
      <c r="E329" s="74">
        <f>Данные!Y507-Данные!Y508</f>
        <v>0</v>
      </c>
    </row>
    <row r="330" spans="4:5" x14ac:dyDescent="0.4">
      <c r="D330" s="73">
        <f>Данные!X508-Данные!X509</f>
        <v>0</v>
      </c>
      <c r="E330" s="74">
        <f>Данные!Y508-Данные!Y509</f>
        <v>0</v>
      </c>
    </row>
    <row r="331" spans="4:5" x14ac:dyDescent="0.4">
      <c r="D331" s="73">
        <f>Данные!X509-Данные!X510</f>
        <v>0</v>
      </c>
      <c r="E331" s="74">
        <f>Данные!Y509-Данные!Y510</f>
        <v>0</v>
      </c>
    </row>
    <row r="332" spans="4:5" x14ac:dyDescent="0.4">
      <c r="D332" s="73">
        <f>Данные!X510-Данные!X511</f>
        <v>0</v>
      </c>
      <c r="E332" s="74">
        <f>Данные!Y510-Данные!Y511</f>
        <v>0</v>
      </c>
    </row>
    <row r="333" spans="4:5" x14ac:dyDescent="0.4">
      <c r="D333" s="73">
        <f>Данные!X511-Данные!X512</f>
        <v>0</v>
      </c>
      <c r="E333" s="74">
        <f>Данные!Y511-Данные!Y512</f>
        <v>0</v>
      </c>
    </row>
    <row r="334" spans="4:5" x14ac:dyDescent="0.4">
      <c r="D334" s="73">
        <f>Данные!X512-Данные!X513</f>
        <v>0</v>
      </c>
      <c r="E334" s="74">
        <f>Данные!Y512-Данные!Y513</f>
        <v>0</v>
      </c>
    </row>
    <row r="335" spans="4:5" x14ac:dyDescent="0.4">
      <c r="D335" s="73">
        <f>Данные!X513-Данные!X514</f>
        <v>0</v>
      </c>
      <c r="E335" s="74">
        <f>Данные!Y513-Данные!Y514</f>
        <v>0</v>
      </c>
    </row>
    <row r="336" spans="4:5" x14ac:dyDescent="0.4">
      <c r="D336" s="73">
        <f>Данные!X514-Данные!X515</f>
        <v>0</v>
      </c>
      <c r="E336" s="74">
        <f>Данные!Y514-Данные!Y515</f>
        <v>0</v>
      </c>
    </row>
    <row r="337" spans="4:5" x14ac:dyDescent="0.4">
      <c r="D337" s="73">
        <f>Данные!X515-Данные!X516</f>
        <v>0</v>
      </c>
      <c r="E337" s="74">
        <f>Данные!Y515-Данные!Y516</f>
        <v>0</v>
      </c>
    </row>
    <row r="338" spans="4:5" x14ac:dyDescent="0.4">
      <c r="D338" s="73">
        <f>Данные!X516-Данные!X517</f>
        <v>0</v>
      </c>
      <c r="E338" s="74">
        <f>Данные!Y516-Данные!Y517</f>
        <v>0</v>
      </c>
    </row>
    <row r="339" spans="4:5" x14ac:dyDescent="0.4">
      <c r="D339" s="73">
        <f>Данные!X517-Данные!X518</f>
        <v>0</v>
      </c>
      <c r="E339" s="74">
        <f>Данные!Y517-Данные!Y518</f>
        <v>0</v>
      </c>
    </row>
    <row r="340" spans="4:5" x14ac:dyDescent="0.4">
      <c r="D340" s="73">
        <f>Данные!X518-Данные!X519</f>
        <v>0</v>
      </c>
      <c r="E340" s="74">
        <f>Данные!Y518-Данные!Y519</f>
        <v>0</v>
      </c>
    </row>
    <row r="341" spans="4:5" x14ac:dyDescent="0.4">
      <c r="D341" s="73">
        <f>Данные!X519-Данные!X520</f>
        <v>0</v>
      </c>
      <c r="E341" s="74">
        <f>Данные!Y519-Данные!Y520</f>
        <v>0</v>
      </c>
    </row>
    <row r="342" spans="4:5" x14ac:dyDescent="0.4">
      <c r="D342" s="73">
        <f>Данные!X520-Данные!X521</f>
        <v>0</v>
      </c>
      <c r="E342" s="74">
        <f>Данные!Y520-Данные!Y521</f>
        <v>0</v>
      </c>
    </row>
    <row r="343" spans="4:5" x14ac:dyDescent="0.4">
      <c r="D343" s="73">
        <f>Данные!X521-Данные!X522</f>
        <v>0</v>
      </c>
      <c r="E343" s="74">
        <f>Данные!Y521-Данные!Y522</f>
        <v>0</v>
      </c>
    </row>
    <row r="344" spans="4:5" x14ac:dyDescent="0.4">
      <c r="D344" s="73">
        <f>Данные!X522-Данные!X523</f>
        <v>0</v>
      </c>
      <c r="E344" s="74">
        <f>Данные!Y522-Данные!Y523</f>
        <v>0</v>
      </c>
    </row>
    <row r="345" spans="4:5" x14ac:dyDescent="0.4">
      <c r="D345" s="73">
        <f>Данные!X523-Данные!X524</f>
        <v>0</v>
      </c>
      <c r="E345" s="74">
        <f>Данные!Y523-Данные!Y524</f>
        <v>0</v>
      </c>
    </row>
    <row r="346" spans="4:5" x14ac:dyDescent="0.4">
      <c r="D346" s="73">
        <f>Данные!X524-Данные!X525</f>
        <v>0</v>
      </c>
      <c r="E346" s="74">
        <f>Данные!Y524-Данные!Y525</f>
        <v>0</v>
      </c>
    </row>
    <row r="347" spans="4:5" x14ac:dyDescent="0.4">
      <c r="D347" s="73">
        <f>Данные!X525-Данные!X526</f>
        <v>0</v>
      </c>
      <c r="E347" s="74">
        <f>Данные!Y525-Данные!Y526</f>
        <v>0</v>
      </c>
    </row>
    <row r="348" spans="4:5" x14ac:dyDescent="0.4">
      <c r="D348" s="73">
        <f>Данные!X526-Данные!X527</f>
        <v>0</v>
      </c>
      <c r="E348" s="74">
        <f>Данные!Y526-Данные!Y527</f>
        <v>0</v>
      </c>
    </row>
    <row r="349" spans="4:5" x14ac:dyDescent="0.4">
      <c r="D349" s="73">
        <f>Данные!X527-Данные!X528</f>
        <v>0</v>
      </c>
      <c r="E349" s="74">
        <f>Данные!Y527-Данные!Y528</f>
        <v>0</v>
      </c>
    </row>
    <row r="350" spans="4:5" x14ac:dyDescent="0.4">
      <c r="D350" s="73">
        <f>Данные!X528-Данные!X529</f>
        <v>0</v>
      </c>
      <c r="E350" s="74">
        <f>Данные!Y528-Данные!Y529</f>
        <v>0</v>
      </c>
    </row>
    <row r="351" spans="4:5" x14ac:dyDescent="0.4">
      <c r="D351" s="73">
        <f>Данные!X529-Данные!X530</f>
        <v>0</v>
      </c>
      <c r="E351" s="74">
        <f>Данные!Y529-Данные!Y530</f>
        <v>0</v>
      </c>
    </row>
    <row r="352" spans="4:5" x14ac:dyDescent="0.4">
      <c r="D352" s="73">
        <f>Данные!X530-Данные!X531</f>
        <v>0</v>
      </c>
      <c r="E352" s="74">
        <f>Данные!Y530-Данные!Y531</f>
        <v>0</v>
      </c>
    </row>
    <row r="353" spans="4:5" x14ac:dyDescent="0.4">
      <c r="D353" s="73">
        <f>Данные!X531-Данные!X532</f>
        <v>0</v>
      </c>
      <c r="E353" s="74">
        <f>Данные!Y531-Данные!Y532</f>
        <v>0</v>
      </c>
    </row>
    <row r="354" spans="4:5" x14ac:dyDescent="0.4">
      <c r="D354" s="73">
        <f>Данные!X532-Данные!X533</f>
        <v>0</v>
      </c>
      <c r="E354" s="74">
        <f>Данные!Y532-Данные!Y533</f>
        <v>0</v>
      </c>
    </row>
    <row r="355" spans="4:5" x14ac:dyDescent="0.4">
      <c r="D355" s="73">
        <f>Данные!X533-Данные!X534</f>
        <v>0</v>
      </c>
      <c r="E355" s="74">
        <f>Данные!Y533-Данные!Y534</f>
        <v>0</v>
      </c>
    </row>
    <row r="356" spans="4:5" x14ac:dyDescent="0.4">
      <c r="D356" s="73">
        <f>Данные!X534-Данные!X535</f>
        <v>0</v>
      </c>
      <c r="E356" s="74">
        <f>Данные!Y534-Данные!Y535</f>
        <v>0</v>
      </c>
    </row>
    <row r="357" spans="4:5" x14ac:dyDescent="0.4">
      <c r="D357" s="73">
        <f>Данные!X535-Данные!X536</f>
        <v>0</v>
      </c>
      <c r="E357" s="74">
        <f>Данные!Y535-Данные!Y536</f>
        <v>0</v>
      </c>
    </row>
    <row r="358" spans="4:5" x14ac:dyDescent="0.4">
      <c r="D358" s="73">
        <f>Данные!X536-Данные!X537</f>
        <v>0</v>
      </c>
      <c r="E358" s="74">
        <f>Данные!Y536-Данные!Y537</f>
        <v>0</v>
      </c>
    </row>
    <row r="359" spans="4:5" x14ac:dyDescent="0.4">
      <c r="D359" s="73">
        <f>Данные!X537-Данные!X538</f>
        <v>0</v>
      </c>
      <c r="E359" s="74">
        <f>Данные!Y537-Данные!Y538</f>
        <v>0</v>
      </c>
    </row>
    <row r="360" spans="4:5" x14ac:dyDescent="0.4">
      <c r="D360" s="73">
        <f>Данные!X538-Данные!X539</f>
        <v>0</v>
      </c>
      <c r="E360" s="74">
        <f>Данные!Y538-Данные!Y539</f>
        <v>0</v>
      </c>
    </row>
    <row r="361" spans="4:5" x14ac:dyDescent="0.4">
      <c r="D361" s="73">
        <f>Данные!X539-Данные!X540</f>
        <v>0</v>
      </c>
      <c r="E361" s="74">
        <f>Данные!Y539-Данные!Y540</f>
        <v>0</v>
      </c>
    </row>
    <row r="362" spans="4:5" x14ac:dyDescent="0.4">
      <c r="D362" s="73">
        <f>Данные!X540-Данные!X541</f>
        <v>0</v>
      </c>
      <c r="E362" s="74">
        <f>Данные!Y540-Данные!Y541</f>
        <v>0</v>
      </c>
    </row>
    <row r="363" spans="4:5" x14ac:dyDescent="0.4">
      <c r="D363" s="73">
        <f>Данные!X541-Данные!X542</f>
        <v>0</v>
      </c>
      <c r="E363" s="74">
        <f>Данные!Y541-Данные!Y542</f>
        <v>0</v>
      </c>
    </row>
    <row r="364" spans="4:5" x14ac:dyDescent="0.4">
      <c r="D364" s="73">
        <f>Данные!X542-Данные!X543</f>
        <v>0</v>
      </c>
      <c r="E364" s="74">
        <f>Данные!Y542-Данные!Y543</f>
        <v>0</v>
      </c>
    </row>
    <row r="365" spans="4:5" x14ac:dyDescent="0.4">
      <c r="D365" s="73">
        <f>Данные!X543-Данные!X544</f>
        <v>0</v>
      </c>
      <c r="E365" s="74">
        <f>Данные!Y543-Данные!Y544</f>
        <v>0</v>
      </c>
    </row>
    <row r="366" spans="4:5" x14ac:dyDescent="0.4">
      <c r="D366" s="73">
        <f>Данные!X544-Данные!X545</f>
        <v>0</v>
      </c>
      <c r="E366" s="74">
        <f>Данные!Y544-Данные!Y545</f>
        <v>0</v>
      </c>
    </row>
    <row r="367" spans="4:5" x14ac:dyDescent="0.4">
      <c r="D367" s="73">
        <f>Данные!X545-Данные!X546</f>
        <v>0</v>
      </c>
      <c r="E367" s="74">
        <f>Данные!Y545-Данные!Y546</f>
        <v>0</v>
      </c>
    </row>
    <row r="368" spans="4:5" x14ac:dyDescent="0.4">
      <c r="D368" s="73">
        <f>Данные!X546-Данные!X547</f>
        <v>0</v>
      </c>
      <c r="E368" s="74">
        <f>Данные!Y546-Данные!Y547</f>
        <v>0</v>
      </c>
    </row>
    <row r="369" spans="4:5" x14ac:dyDescent="0.4">
      <c r="D369" s="73">
        <f>Данные!X547-Данные!X548</f>
        <v>0</v>
      </c>
      <c r="E369" s="74">
        <f>Данные!Y547-Данные!Y548</f>
        <v>0</v>
      </c>
    </row>
    <row r="370" spans="4:5" x14ac:dyDescent="0.4">
      <c r="D370" s="73">
        <f>Данные!X548-Данные!X549</f>
        <v>0</v>
      </c>
      <c r="E370" s="74">
        <f>Данные!Y548-Данные!Y549</f>
        <v>0</v>
      </c>
    </row>
    <row r="371" spans="4:5" x14ac:dyDescent="0.4">
      <c r="D371" s="73">
        <f>Данные!X549-Данные!X550</f>
        <v>0</v>
      </c>
      <c r="E371" s="74">
        <f>Данные!Y549-Данные!Y550</f>
        <v>0</v>
      </c>
    </row>
    <row r="372" spans="4:5" x14ac:dyDescent="0.4">
      <c r="D372" s="73">
        <f>Данные!X550-Данные!X551</f>
        <v>0</v>
      </c>
      <c r="E372" s="74">
        <f>Данные!Y550-Данные!Y551</f>
        <v>0</v>
      </c>
    </row>
    <row r="373" spans="4:5" x14ac:dyDescent="0.4">
      <c r="D373" s="73">
        <f>Данные!X551-Данные!X552</f>
        <v>0</v>
      </c>
      <c r="E373" s="74">
        <f>Данные!Y551-Данные!Y552</f>
        <v>0</v>
      </c>
    </row>
    <row r="374" spans="4:5" x14ac:dyDescent="0.4">
      <c r="D374" s="73">
        <f>Данные!X552-Данные!X553</f>
        <v>0</v>
      </c>
      <c r="E374" s="74">
        <f>Данные!Y552-Данные!Y553</f>
        <v>0</v>
      </c>
    </row>
    <row r="375" spans="4:5" x14ac:dyDescent="0.4">
      <c r="D375" s="73">
        <f>Данные!X553-Данные!X554</f>
        <v>0</v>
      </c>
      <c r="E375" s="74">
        <f>Данные!Y553-Данные!Y554</f>
        <v>0</v>
      </c>
    </row>
    <row r="376" spans="4:5" x14ac:dyDescent="0.4">
      <c r="D376" s="73">
        <f>Данные!X554-Данные!X555</f>
        <v>0</v>
      </c>
      <c r="E376" s="74">
        <f>Данные!Y554-Данные!Y555</f>
        <v>0</v>
      </c>
    </row>
    <row r="377" spans="4:5" x14ac:dyDescent="0.4">
      <c r="D377" s="73">
        <f>Данные!X555-Данные!X556</f>
        <v>0</v>
      </c>
      <c r="E377" s="74">
        <f>Данные!Y555-Данные!Y556</f>
        <v>0</v>
      </c>
    </row>
    <row r="378" spans="4:5" x14ac:dyDescent="0.4">
      <c r="D378" s="73">
        <f>Данные!X556-Данные!X557</f>
        <v>0</v>
      </c>
      <c r="E378" s="74">
        <f>Данные!Y556-Данные!Y557</f>
        <v>0</v>
      </c>
    </row>
    <row r="379" spans="4:5" x14ac:dyDescent="0.4">
      <c r="D379" s="73">
        <f>Данные!X557-Данные!X558</f>
        <v>0</v>
      </c>
      <c r="E379" s="74">
        <f>Данные!Y557-Данные!Y558</f>
        <v>0</v>
      </c>
    </row>
    <row r="380" spans="4:5" x14ac:dyDescent="0.4">
      <c r="D380" s="73">
        <f>Данные!X558-Данные!X559</f>
        <v>0</v>
      </c>
      <c r="E380" s="74">
        <f>Данные!Y558-Данные!Y559</f>
        <v>0</v>
      </c>
    </row>
    <row r="381" spans="4:5" x14ac:dyDescent="0.4">
      <c r="D381" s="73">
        <f>Данные!X559-Данные!X560</f>
        <v>0</v>
      </c>
      <c r="E381" s="74">
        <f>Данные!Y559-Данные!Y560</f>
        <v>0</v>
      </c>
    </row>
    <row r="382" spans="4:5" x14ac:dyDescent="0.4">
      <c r="D382" s="73">
        <f>Данные!X560-Данные!X561</f>
        <v>0</v>
      </c>
      <c r="E382" s="74">
        <f>Данные!Y560-Данные!Y561</f>
        <v>0</v>
      </c>
    </row>
    <row r="383" spans="4:5" x14ac:dyDescent="0.4">
      <c r="D383" s="73">
        <f>Данные!X561-Данные!X562</f>
        <v>0</v>
      </c>
      <c r="E383" s="74">
        <f>Данные!Y561-Данные!Y562</f>
        <v>0</v>
      </c>
    </row>
    <row r="384" spans="4:5" x14ac:dyDescent="0.4">
      <c r="D384" s="73">
        <f>Данные!X562-Данные!X563</f>
        <v>0</v>
      </c>
      <c r="E384" s="74">
        <f>Данные!Y562-Данные!Y563</f>
        <v>0</v>
      </c>
    </row>
    <row r="385" spans="4:5" x14ac:dyDescent="0.4">
      <c r="D385" s="73">
        <f>Данные!X563-Данные!X564</f>
        <v>0</v>
      </c>
      <c r="E385" s="74">
        <f>Данные!Y563-Данные!Y564</f>
        <v>0</v>
      </c>
    </row>
    <row r="386" spans="4:5" x14ac:dyDescent="0.4">
      <c r="D386" s="73">
        <f>Данные!X564-Данные!X565</f>
        <v>0</v>
      </c>
      <c r="E386" s="74">
        <f>Данные!Y564-Данные!Y565</f>
        <v>0</v>
      </c>
    </row>
    <row r="387" spans="4:5" x14ac:dyDescent="0.4">
      <c r="D387" s="73">
        <f>Данные!X565-Данные!X566</f>
        <v>0</v>
      </c>
      <c r="E387" s="74">
        <f>Данные!Y565-Данные!Y566</f>
        <v>0</v>
      </c>
    </row>
    <row r="388" spans="4:5" x14ac:dyDescent="0.4">
      <c r="D388" s="73">
        <f>Данные!X566-Данные!X567</f>
        <v>0</v>
      </c>
      <c r="E388" s="74">
        <f>Данные!Y566-Данные!Y567</f>
        <v>0</v>
      </c>
    </row>
    <row r="389" spans="4:5" x14ac:dyDescent="0.4">
      <c r="D389" s="73">
        <f>Данные!X567-Данные!X568</f>
        <v>0</v>
      </c>
      <c r="E389" s="74">
        <f>Данные!Y567-Данные!Y568</f>
        <v>0</v>
      </c>
    </row>
    <row r="390" spans="4:5" x14ac:dyDescent="0.4">
      <c r="D390" s="73">
        <f>Данные!X568-Данные!X569</f>
        <v>0</v>
      </c>
      <c r="E390" s="74">
        <f>Данные!Y568-Данные!Y569</f>
        <v>0</v>
      </c>
    </row>
    <row r="391" spans="4:5" x14ac:dyDescent="0.4">
      <c r="D391" s="73">
        <f>Данные!X569-Данные!X570</f>
        <v>0</v>
      </c>
      <c r="E391" s="74">
        <f>Данные!Y569-Данные!Y570</f>
        <v>0</v>
      </c>
    </row>
    <row r="392" spans="4:5" x14ac:dyDescent="0.4">
      <c r="D392" s="73">
        <f>Данные!X570-Данные!X571</f>
        <v>0</v>
      </c>
      <c r="E392" s="74">
        <f>Данные!Y570-Данные!Y571</f>
        <v>0</v>
      </c>
    </row>
    <row r="393" spans="4:5" x14ac:dyDescent="0.4">
      <c r="D393" s="73">
        <f>Данные!X571-Данные!X572</f>
        <v>0</v>
      </c>
      <c r="E393" s="74">
        <f>Данные!Y571-Данные!Y572</f>
        <v>0</v>
      </c>
    </row>
    <row r="394" spans="4:5" x14ac:dyDescent="0.4">
      <c r="D394" s="73">
        <f>Данные!X572-Данные!X573</f>
        <v>0</v>
      </c>
      <c r="E394" s="74">
        <f>Данные!Y572-Данные!Y573</f>
        <v>0</v>
      </c>
    </row>
    <row r="395" spans="4:5" x14ac:dyDescent="0.4">
      <c r="D395" s="73">
        <f>Данные!X573-Данные!X574</f>
        <v>0</v>
      </c>
      <c r="E395" s="74">
        <f>Данные!Y573-Данные!Y574</f>
        <v>0</v>
      </c>
    </row>
    <row r="396" spans="4:5" x14ac:dyDescent="0.4">
      <c r="D396" s="73">
        <f>Данные!X574-Данные!X575</f>
        <v>0</v>
      </c>
      <c r="E396" s="74">
        <f>Данные!Y574-Данные!Y575</f>
        <v>0</v>
      </c>
    </row>
    <row r="397" spans="4:5" x14ac:dyDescent="0.4">
      <c r="D397" s="73">
        <f>Данные!X575-Данные!X576</f>
        <v>0</v>
      </c>
      <c r="E397" s="74">
        <f>Данные!Y575-Данные!Y576</f>
        <v>0</v>
      </c>
    </row>
    <row r="398" spans="4:5" x14ac:dyDescent="0.4">
      <c r="D398" s="73">
        <f>Данные!X576-Данные!X577</f>
        <v>0</v>
      </c>
      <c r="E398" s="74">
        <f>Данные!Y576-Данные!Y577</f>
        <v>0</v>
      </c>
    </row>
    <row r="399" spans="4:5" x14ac:dyDescent="0.4">
      <c r="D399" s="73">
        <f>Данные!X577-Данные!X578</f>
        <v>0</v>
      </c>
      <c r="E399" s="74">
        <f>Данные!Y577-Данные!Y578</f>
        <v>0</v>
      </c>
    </row>
    <row r="400" spans="4:5" x14ac:dyDescent="0.4">
      <c r="D400" s="73">
        <f>Данные!X578-Данные!X579</f>
        <v>0</v>
      </c>
      <c r="E400" s="74">
        <f>Данные!Y578-Данные!Y579</f>
        <v>0</v>
      </c>
    </row>
    <row r="401" spans="4:5" x14ac:dyDescent="0.4">
      <c r="D401" s="73">
        <f>Данные!X579-Данные!X580</f>
        <v>0</v>
      </c>
      <c r="E401" s="74">
        <f>Данные!Y579-Данные!Y580</f>
        <v>0</v>
      </c>
    </row>
    <row r="402" spans="4:5" x14ac:dyDescent="0.4">
      <c r="D402" s="73">
        <f>Данные!X580-Данные!X581</f>
        <v>0</v>
      </c>
      <c r="E402" s="74">
        <f>Данные!Y580-Данные!Y581</f>
        <v>0</v>
      </c>
    </row>
    <row r="403" spans="4:5" x14ac:dyDescent="0.4">
      <c r="D403" s="73">
        <f>Данные!X581-Данные!X582</f>
        <v>0</v>
      </c>
      <c r="E403" s="74">
        <f>Данные!Y581-Данные!Y582</f>
        <v>0</v>
      </c>
    </row>
    <row r="404" spans="4:5" x14ac:dyDescent="0.4">
      <c r="D404" s="73">
        <f>Данные!X582-Данные!X583</f>
        <v>0</v>
      </c>
      <c r="E404" s="74">
        <f>Данные!Y582-Данные!Y583</f>
        <v>0</v>
      </c>
    </row>
    <row r="405" spans="4:5" x14ac:dyDescent="0.4">
      <c r="D405" s="73">
        <f>Данные!X583-Данные!X584</f>
        <v>0</v>
      </c>
      <c r="E405" s="74">
        <f>Данные!Y583-Данные!Y584</f>
        <v>0</v>
      </c>
    </row>
    <row r="406" spans="4:5" x14ac:dyDescent="0.4">
      <c r="D406" s="73">
        <f>Данные!X584-Данные!X585</f>
        <v>0</v>
      </c>
      <c r="E406" s="74">
        <f>Данные!Y584-Данные!Y585</f>
        <v>0</v>
      </c>
    </row>
    <row r="407" spans="4:5" x14ac:dyDescent="0.4">
      <c r="D407" s="73">
        <f>Данные!X585-Данные!X586</f>
        <v>0</v>
      </c>
      <c r="E407" s="74">
        <f>Данные!Y585-Данные!Y586</f>
        <v>0</v>
      </c>
    </row>
    <row r="408" spans="4:5" x14ac:dyDescent="0.4">
      <c r="D408" s="73">
        <f>Данные!X586-Данные!X587</f>
        <v>0</v>
      </c>
      <c r="E408" s="74">
        <f>Данные!Y586-Данные!Y587</f>
        <v>0</v>
      </c>
    </row>
    <row r="409" spans="4:5" x14ac:dyDescent="0.4">
      <c r="D409" s="73">
        <f>Данные!X587-Данные!X588</f>
        <v>0</v>
      </c>
      <c r="E409" s="74">
        <f>Данные!Y587-Данные!Y588</f>
        <v>0</v>
      </c>
    </row>
    <row r="410" spans="4:5" x14ac:dyDescent="0.4">
      <c r="D410" s="73">
        <f>Данные!X588-Данные!X589</f>
        <v>0</v>
      </c>
      <c r="E410" s="74">
        <f>Данные!Y588-Данные!Y589</f>
        <v>0</v>
      </c>
    </row>
    <row r="411" spans="4:5" x14ac:dyDescent="0.4">
      <c r="D411" s="73">
        <f>Данные!X589-Данные!X590</f>
        <v>0</v>
      </c>
      <c r="E411" s="74">
        <f>Данные!Y589-Данные!Y590</f>
        <v>0</v>
      </c>
    </row>
    <row r="412" spans="4:5" x14ac:dyDescent="0.4">
      <c r="D412" s="73">
        <f>Данные!X590-Данные!X591</f>
        <v>0</v>
      </c>
      <c r="E412" s="74">
        <f>Данные!Y590-Данные!Y591</f>
        <v>0</v>
      </c>
    </row>
    <row r="413" spans="4:5" x14ac:dyDescent="0.4">
      <c r="D413" s="73">
        <f>Данные!X591-Данные!X592</f>
        <v>0</v>
      </c>
      <c r="E413" s="74">
        <f>Данные!Y591-Данные!Y592</f>
        <v>0</v>
      </c>
    </row>
    <row r="414" spans="4:5" x14ac:dyDescent="0.4">
      <c r="D414" s="73">
        <f>Данные!X592-Данные!X593</f>
        <v>0</v>
      </c>
      <c r="E414" s="74">
        <f>Данные!Y592-Данные!Y593</f>
        <v>0</v>
      </c>
    </row>
    <row r="415" spans="4:5" x14ac:dyDescent="0.4">
      <c r="D415" s="73">
        <f>Данные!X593-Данные!X594</f>
        <v>0</v>
      </c>
      <c r="E415" s="74">
        <f>Данные!Y593-Данные!Y594</f>
        <v>0</v>
      </c>
    </row>
    <row r="416" spans="4:5" x14ac:dyDescent="0.4">
      <c r="D416" s="73">
        <f>Данные!X594-Данные!X595</f>
        <v>0</v>
      </c>
      <c r="E416" s="74">
        <f>Данные!Y594-Данные!Y595</f>
        <v>0</v>
      </c>
    </row>
    <row r="417" spans="4:5" x14ac:dyDescent="0.4">
      <c r="D417" s="73">
        <f>Данные!X595-Данные!X596</f>
        <v>0</v>
      </c>
      <c r="E417" s="74">
        <f>Данные!Y595-Данные!Y596</f>
        <v>0</v>
      </c>
    </row>
    <row r="418" spans="4:5" x14ac:dyDescent="0.4">
      <c r="D418" s="73">
        <f>Данные!X596-Данные!X597</f>
        <v>0</v>
      </c>
      <c r="E418" s="74">
        <f>Данные!Y596-Данные!Y597</f>
        <v>0</v>
      </c>
    </row>
    <row r="419" spans="4:5" x14ac:dyDescent="0.4">
      <c r="D419" s="73">
        <f>Данные!X597-Данные!X598</f>
        <v>0</v>
      </c>
      <c r="E419" s="74">
        <f>Данные!Y597-Данные!Y598</f>
        <v>0</v>
      </c>
    </row>
    <row r="420" spans="4:5" x14ac:dyDescent="0.4">
      <c r="D420" s="73">
        <f>Данные!X598-Данные!X599</f>
        <v>0</v>
      </c>
      <c r="E420" s="74">
        <f>Данные!Y598-Данные!Y599</f>
        <v>0</v>
      </c>
    </row>
    <row r="421" spans="4:5" x14ac:dyDescent="0.4">
      <c r="D421" s="73">
        <f>Данные!X599-Данные!X600</f>
        <v>0</v>
      </c>
      <c r="E421" s="74">
        <f>Данные!Y599-Данные!Y600</f>
        <v>0</v>
      </c>
    </row>
    <row r="422" spans="4:5" x14ac:dyDescent="0.4">
      <c r="D422" s="73">
        <f>Данные!X600-Данные!X601</f>
        <v>0</v>
      </c>
      <c r="E422" s="74">
        <f>Данные!Y600-Данные!Y601</f>
        <v>0</v>
      </c>
    </row>
    <row r="423" spans="4:5" x14ac:dyDescent="0.4">
      <c r="D423" s="73">
        <f>Данные!X601-Данные!X602</f>
        <v>0</v>
      </c>
      <c r="E423" s="74">
        <f>Данные!Y601-Данные!Y602</f>
        <v>0</v>
      </c>
    </row>
    <row r="424" spans="4:5" x14ac:dyDescent="0.4">
      <c r="D424" s="73">
        <f>Данные!X602-Данные!X603</f>
        <v>0</v>
      </c>
      <c r="E424" s="74">
        <f>Данные!Y602-Данные!Y603</f>
        <v>0</v>
      </c>
    </row>
    <row r="425" spans="4:5" x14ac:dyDescent="0.4">
      <c r="D425" s="73">
        <f>Данные!X603-Данные!X604</f>
        <v>0</v>
      </c>
      <c r="E425" s="74">
        <f>Данные!Y603-Данные!Y604</f>
        <v>0</v>
      </c>
    </row>
    <row r="426" spans="4:5" x14ac:dyDescent="0.4">
      <c r="D426" s="73">
        <f>Данные!X604-Данные!X605</f>
        <v>0</v>
      </c>
      <c r="E426" s="74">
        <f>Данные!Y604-Данные!Y605</f>
        <v>0</v>
      </c>
    </row>
    <row r="427" spans="4:5" x14ac:dyDescent="0.4">
      <c r="D427" s="73">
        <f>Данные!X605-Данные!X606</f>
        <v>0</v>
      </c>
      <c r="E427" s="74">
        <f>Данные!Y605-Данные!Y606</f>
        <v>0</v>
      </c>
    </row>
    <row r="428" spans="4:5" x14ac:dyDescent="0.4">
      <c r="D428" s="73">
        <f>Данные!X606-Данные!X607</f>
        <v>0</v>
      </c>
      <c r="E428" s="74">
        <f>Данные!Y606-Данные!Y607</f>
        <v>0</v>
      </c>
    </row>
    <row r="429" spans="4:5" x14ac:dyDescent="0.4">
      <c r="D429" s="73">
        <f>Данные!X607-Данные!X608</f>
        <v>0</v>
      </c>
      <c r="E429" s="74">
        <f>Данные!Y607-Данные!Y608</f>
        <v>0</v>
      </c>
    </row>
    <row r="430" spans="4:5" x14ac:dyDescent="0.4">
      <c r="D430" s="73">
        <f>Данные!X608-Данные!X609</f>
        <v>0</v>
      </c>
      <c r="E430" s="74">
        <f>Данные!Y608-Данные!Y609</f>
        <v>0</v>
      </c>
    </row>
    <row r="431" spans="4:5" x14ac:dyDescent="0.4">
      <c r="D431" s="73">
        <f>Данные!X609-Данные!X610</f>
        <v>0</v>
      </c>
      <c r="E431" s="74">
        <f>Данные!Y609-Данные!Y610</f>
        <v>0</v>
      </c>
    </row>
    <row r="432" spans="4:5" x14ac:dyDescent="0.4">
      <c r="D432" s="73">
        <f>Данные!X610-Данные!X611</f>
        <v>0</v>
      </c>
      <c r="E432" s="74">
        <f>Данные!Y610-Данные!Y611</f>
        <v>0</v>
      </c>
    </row>
    <row r="433" spans="4:5" x14ac:dyDescent="0.4">
      <c r="D433" s="73">
        <f>Данные!X611-Данные!X612</f>
        <v>0</v>
      </c>
      <c r="E433" s="74">
        <f>Данные!Y611-Данные!Y612</f>
        <v>0</v>
      </c>
    </row>
    <row r="434" spans="4:5" x14ac:dyDescent="0.4">
      <c r="D434" s="73">
        <f>Данные!X612-Данные!X613</f>
        <v>0</v>
      </c>
      <c r="E434" s="74">
        <f>Данные!Y612-Данные!Y613</f>
        <v>0</v>
      </c>
    </row>
    <row r="435" spans="4:5" x14ac:dyDescent="0.4">
      <c r="D435" s="73">
        <f>Данные!X613-Данные!X614</f>
        <v>0</v>
      </c>
      <c r="E435" s="74">
        <f>Данные!Y613-Данные!Y614</f>
        <v>0</v>
      </c>
    </row>
    <row r="436" spans="4:5" x14ac:dyDescent="0.4">
      <c r="D436" s="73">
        <f>Данные!X614-Данные!X615</f>
        <v>0</v>
      </c>
      <c r="E436" s="74">
        <f>Данные!Y614-Данные!Y615</f>
        <v>0</v>
      </c>
    </row>
    <row r="437" spans="4:5" x14ac:dyDescent="0.4">
      <c r="D437" s="73">
        <f>Данные!X615-Данные!X616</f>
        <v>0</v>
      </c>
      <c r="E437" s="74">
        <f>Данные!Y615-Данные!Y616</f>
        <v>0</v>
      </c>
    </row>
    <row r="438" spans="4:5" x14ac:dyDescent="0.4">
      <c r="D438" s="73">
        <f>Данные!X616-Данные!X617</f>
        <v>0</v>
      </c>
      <c r="E438" s="74">
        <f>Данные!Y616-Данные!Y617</f>
        <v>0</v>
      </c>
    </row>
    <row r="439" spans="4:5" x14ac:dyDescent="0.4">
      <c r="D439" s="73">
        <f>Данные!X617-Данные!X618</f>
        <v>0</v>
      </c>
      <c r="E439" s="74">
        <f>Данные!Y617-Данные!Y618</f>
        <v>0</v>
      </c>
    </row>
    <row r="440" spans="4:5" x14ac:dyDescent="0.4">
      <c r="D440" s="73">
        <f>Данные!X618-Данные!X619</f>
        <v>0</v>
      </c>
      <c r="E440" s="74">
        <f>Данные!Y618-Данные!Y619</f>
        <v>0</v>
      </c>
    </row>
    <row r="441" spans="4:5" x14ac:dyDescent="0.4">
      <c r="D441" s="73">
        <f>Данные!X619-Данные!X620</f>
        <v>0</v>
      </c>
      <c r="E441" s="74">
        <f>Данные!Y619-Данные!Y620</f>
        <v>0</v>
      </c>
    </row>
    <row r="442" spans="4:5" x14ac:dyDescent="0.4">
      <c r="D442" s="73">
        <f>Данные!X620-Данные!X621</f>
        <v>0</v>
      </c>
      <c r="E442" s="74">
        <f>Данные!Y620-Данные!Y621</f>
        <v>0</v>
      </c>
    </row>
    <row r="443" spans="4:5" x14ac:dyDescent="0.4">
      <c r="D443" s="73">
        <f>Данные!X621-Данные!X622</f>
        <v>0</v>
      </c>
      <c r="E443" s="74">
        <f>Данные!Y621-Данные!Y622</f>
        <v>0</v>
      </c>
    </row>
    <row r="444" spans="4:5" x14ac:dyDescent="0.4">
      <c r="D444" s="73">
        <f>Данные!X622-Данные!X623</f>
        <v>0</v>
      </c>
      <c r="E444" s="74">
        <f>Данные!Y622-Данные!Y623</f>
        <v>0</v>
      </c>
    </row>
    <row r="445" spans="4:5" x14ac:dyDescent="0.4">
      <c r="D445" s="73">
        <f>Данные!X623-Данные!X624</f>
        <v>0</v>
      </c>
      <c r="E445" s="74">
        <f>Данные!Y623-Данные!Y624</f>
        <v>0</v>
      </c>
    </row>
    <row r="446" spans="4:5" x14ac:dyDescent="0.4">
      <c r="D446" s="73">
        <f>Данные!X624-Данные!X625</f>
        <v>0</v>
      </c>
      <c r="E446" s="74">
        <f>Данные!Y624-Данные!Y625</f>
        <v>0</v>
      </c>
    </row>
    <row r="447" spans="4:5" x14ac:dyDescent="0.4">
      <c r="D447" s="73">
        <f>Данные!X625-Данные!X626</f>
        <v>0</v>
      </c>
      <c r="E447" s="74">
        <f>Данные!Y625-Данные!Y626</f>
        <v>0</v>
      </c>
    </row>
    <row r="448" spans="4:5" x14ac:dyDescent="0.4">
      <c r="D448" s="73">
        <f>Данные!X626-Данные!X627</f>
        <v>0</v>
      </c>
      <c r="E448" s="74">
        <f>Данные!Y626-Данные!Y627</f>
        <v>0</v>
      </c>
    </row>
    <row r="449" spans="4:5" x14ac:dyDescent="0.4">
      <c r="D449" s="73">
        <f>Данные!X627-Данные!X628</f>
        <v>0</v>
      </c>
      <c r="E449" s="74">
        <f>Данные!Y627-Данные!Y628</f>
        <v>0</v>
      </c>
    </row>
    <row r="450" spans="4:5" x14ac:dyDescent="0.4">
      <c r="D450" s="73">
        <f>Данные!X628-Данные!X629</f>
        <v>0</v>
      </c>
      <c r="E450" s="74">
        <f>Данные!Y628-Данные!Y629</f>
        <v>0</v>
      </c>
    </row>
    <row r="451" spans="4:5" x14ac:dyDescent="0.4">
      <c r="D451" s="73">
        <f>Данные!X629-Данные!X630</f>
        <v>0</v>
      </c>
      <c r="E451" s="74">
        <f>Данные!Y629-Данные!Y630</f>
        <v>0</v>
      </c>
    </row>
    <row r="452" spans="4:5" x14ac:dyDescent="0.4">
      <c r="D452" s="73">
        <f>Данные!X630-Данные!X631</f>
        <v>0</v>
      </c>
      <c r="E452" s="74">
        <f>Данные!Y630-Данные!Y631</f>
        <v>0</v>
      </c>
    </row>
    <row r="453" spans="4:5" x14ac:dyDescent="0.4">
      <c r="D453" s="73">
        <f>Данные!X631-Данные!X632</f>
        <v>0</v>
      </c>
      <c r="E453" s="74">
        <f>Данные!Y631-Данные!Y632</f>
        <v>0</v>
      </c>
    </row>
    <row r="454" spans="4:5" x14ac:dyDescent="0.4">
      <c r="D454" s="73">
        <f>Данные!X632-Данные!X633</f>
        <v>0</v>
      </c>
      <c r="E454" s="74">
        <f>Данные!Y632-Данные!Y633</f>
        <v>0</v>
      </c>
    </row>
    <row r="455" spans="4:5" x14ac:dyDescent="0.4">
      <c r="D455" s="73">
        <f>Данные!X633-Данные!X634</f>
        <v>0</v>
      </c>
      <c r="E455" s="74">
        <f>Данные!Y633-Данные!Y634</f>
        <v>0</v>
      </c>
    </row>
    <row r="456" spans="4:5" x14ac:dyDescent="0.4">
      <c r="D456" s="73">
        <f>Данные!X634-Данные!X635</f>
        <v>0</v>
      </c>
      <c r="E456" s="74">
        <f>Данные!Y634-Данные!Y635</f>
        <v>0</v>
      </c>
    </row>
    <row r="457" spans="4:5" x14ac:dyDescent="0.4">
      <c r="D457" s="73">
        <f>Данные!X635-Данные!X636</f>
        <v>0</v>
      </c>
      <c r="E457" s="74">
        <f>Данные!Y635-Данные!Y636</f>
        <v>0</v>
      </c>
    </row>
    <row r="458" spans="4:5" x14ac:dyDescent="0.4">
      <c r="D458" s="73">
        <f>Данные!X636-Данные!X637</f>
        <v>0</v>
      </c>
      <c r="E458" s="74">
        <f>Данные!Y636-Данные!Y637</f>
        <v>0</v>
      </c>
    </row>
    <row r="459" spans="4:5" x14ac:dyDescent="0.4">
      <c r="D459" s="73">
        <f>Данные!X637-Данные!X638</f>
        <v>0</v>
      </c>
      <c r="E459" s="74">
        <f>Данные!Y637-Данные!Y638</f>
        <v>0</v>
      </c>
    </row>
    <row r="460" spans="4:5" x14ac:dyDescent="0.4">
      <c r="D460" s="73">
        <f>Данные!X638-Данные!X639</f>
        <v>0</v>
      </c>
      <c r="E460" s="74">
        <f>Данные!Y638-Данные!Y639</f>
        <v>0</v>
      </c>
    </row>
    <row r="461" spans="4:5" x14ac:dyDescent="0.4">
      <c r="D461" s="73">
        <f>Данные!X639-Данные!X640</f>
        <v>0</v>
      </c>
      <c r="E461" s="74">
        <f>Данные!Y639-Данные!Y640</f>
        <v>0</v>
      </c>
    </row>
    <row r="462" spans="4:5" x14ac:dyDescent="0.4">
      <c r="D462" s="73">
        <f>Данные!X640-Данные!X641</f>
        <v>0</v>
      </c>
      <c r="E462" s="74">
        <f>Данные!Y640-Данные!Y641</f>
        <v>0</v>
      </c>
    </row>
    <row r="463" spans="4:5" x14ac:dyDescent="0.4">
      <c r="D463" s="73">
        <f>Данные!X641-Данные!X642</f>
        <v>0</v>
      </c>
      <c r="E463" s="74">
        <f>Данные!Y641-Данные!Y642</f>
        <v>0</v>
      </c>
    </row>
    <row r="464" spans="4:5" x14ac:dyDescent="0.4">
      <c r="D464" s="73">
        <f>Данные!X642-Данные!X643</f>
        <v>0</v>
      </c>
      <c r="E464" s="74">
        <f>Данные!Y642-Данные!Y643</f>
        <v>0</v>
      </c>
    </row>
    <row r="465" spans="4:5" x14ac:dyDescent="0.4">
      <c r="D465" s="73">
        <f>Данные!X643-Данные!X644</f>
        <v>0</v>
      </c>
      <c r="E465" s="74">
        <f>Данные!Y643-Данные!Y644</f>
        <v>0</v>
      </c>
    </row>
    <row r="466" spans="4:5" x14ac:dyDescent="0.4">
      <c r="D466" s="73">
        <f>Данные!X644-Данные!X645</f>
        <v>0</v>
      </c>
      <c r="E466" s="74">
        <f>Данные!Y644-Данные!Y645</f>
        <v>0</v>
      </c>
    </row>
    <row r="467" spans="4:5" x14ac:dyDescent="0.4">
      <c r="D467" s="73">
        <f>Данные!X645-Данные!X646</f>
        <v>0</v>
      </c>
      <c r="E467" s="74">
        <f>Данные!Y645-Данные!Y646</f>
        <v>0</v>
      </c>
    </row>
    <row r="468" spans="4:5" x14ac:dyDescent="0.4">
      <c r="D468" s="73">
        <f>Данные!X646-Данные!X647</f>
        <v>0</v>
      </c>
      <c r="E468" s="74">
        <f>Данные!Y646-Данные!Y647</f>
        <v>0</v>
      </c>
    </row>
    <row r="469" spans="4:5" x14ac:dyDescent="0.4">
      <c r="D469" s="73">
        <f>Данные!X647-Данные!X648</f>
        <v>0</v>
      </c>
      <c r="E469" s="74">
        <f>Данные!Y647-Данные!Y648</f>
        <v>0</v>
      </c>
    </row>
    <row r="470" spans="4:5" x14ac:dyDescent="0.4">
      <c r="D470" s="73">
        <f>Данные!X648-Данные!X649</f>
        <v>0</v>
      </c>
      <c r="E470" s="74">
        <f>Данные!Y648-Данные!Y649</f>
        <v>0</v>
      </c>
    </row>
    <row r="471" spans="4:5" x14ac:dyDescent="0.4">
      <c r="D471" s="73">
        <f>Данные!X649-Данные!X650</f>
        <v>0</v>
      </c>
      <c r="E471" s="74">
        <f>Данные!Y649-Данные!Y650</f>
        <v>0</v>
      </c>
    </row>
    <row r="472" spans="4:5" x14ac:dyDescent="0.4">
      <c r="D472" s="73">
        <f>Данные!X650-Данные!X651</f>
        <v>0</v>
      </c>
      <c r="E472" s="74">
        <f>Данные!Y650-Данные!Y651</f>
        <v>0</v>
      </c>
    </row>
    <row r="473" spans="4:5" x14ac:dyDescent="0.4">
      <c r="D473" s="73">
        <f>Данные!X651-Данные!X652</f>
        <v>0</v>
      </c>
      <c r="E473" s="74">
        <f>Данные!Y651-Данные!Y652</f>
        <v>0</v>
      </c>
    </row>
    <row r="474" spans="4:5" x14ac:dyDescent="0.4">
      <c r="D474" s="73">
        <f>Данные!X652-Данные!X653</f>
        <v>0</v>
      </c>
      <c r="E474" s="74">
        <f>Данные!Y652-Данные!Y653</f>
        <v>0</v>
      </c>
    </row>
    <row r="475" spans="4:5" x14ac:dyDescent="0.4">
      <c r="D475" s="73">
        <f>Данные!X653-Данные!X654</f>
        <v>0</v>
      </c>
      <c r="E475" s="74">
        <f>Данные!Y653-Данные!Y654</f>
        <v>0</v>
      </c>
    </row>
    <row r="476" spans="4:5" x14ac:dyDescent="0.4">
      <c r="D476" s="73">
        <f>Данные!X654-Данные!X655</f>
        <v>0</v>
      </c>
      <c r="E476" s="74">
        <f>Данные!Y654-Данные!Y655</f>
        <v>0</v>
      </c>
    </row>
    <row r="477" spans="4:5" x14ac:dyDescent="0.4">
      <c r="D477" s="73">
        <f>Данные!X655-Данные!X656</f>
        <v>0</v>
      </c>
      <c r="E477" s="74">
        <f>Данные!Y655-Данные!Y656</f>
        <v>0</v>
      </c>
    </row>
    <row r="478" spans="4:5" x14ac:dyDescent="0.4">
      <c r="D478" s="73">
        <f>Данные!X656-Данные!X657</f>
        <v>0</v>
      </c>
      <c r="E478" s="74">
        <f>Данные!Y656-Данные!Y657</f>
        <v>0</v>
      </c>
    </row>
    <row r="479" spans="4:5" x14ac:dyDescent="0.4">
      <c r="D479" s="73">
        <f>Данные!X657-Данные!X658</f>
        <v>0</v>
      </c>
      <c r="E479" s="74">
        <f>Данные!Y657-Данные!Y658</f>
        <v>0</v>
      </c>
    </row>
    <row r="480" spans="4:5" x14ac:dyDescent="0.4">
      <c r="D480" s="73">
        <f>Данные!X658-Данные!X659</f>
        <v>0</v>
      </c>
      <c r="E480" s="74">
        <f>Данные!Y658-Данные!Y659</f>
        <v>0</v>
      </c>
    </row>
    <row r="481" spans="4:5" x14ac:dyDescent="0.4">
      <c r="D481" s="73">
        <f>Данные!X659-Данные!X660</f>
        <v>0</v>
      </c>
      <c r="E481" s="74">
        <f>Данные!Y659-Данные!Y660</f>
        <v>0</v>
      </c>
    </row>
    <row r="482" spans="4:5" x14ac:dyDescent="0.4">
      <c r="D482" s="73">
        <f>Данные!X660-Данные!X661</f>
        <v>0</v>
      </c>
      <c r="E482" s="74">
        <f>Данные!Y660-Данные!Y661</f>
        <v>0</v>
      </c>
    </row>
    <row r="483" spans="4:5" x14ac:dyDescent="0.4">
      <c r="D483" s="73">
        <f>Данные!X661-Данные!X662</f>
        <v>0</v>
      </c>
      <c r="E483" s="74">
        <f>Данные!Y661-Данные!Y662</f>
        <v>0</v>
      </c>
    </row>
    <row r="484" spans="4:5" x14ac:dyDescent="0.4">
      <c r="D484" s="73">
        <f>Данные!X662-Данные!X663</f>
        <v>0</v>
      </c>
      <c r="E484" s="74">
        <f>Данные!Y662-Данные!Y663</f>
        <v>0</v>
      </c>
    </row>
    <row r="485" spans="4:5" x14ac:dyDescent="0.4">
      <c r="D485" s="73">
        <f>Данные!X663-Данные!X664</f>
        <v>0</v>
      </c>
      <c r="E485" s="74">
        <f>Данные!Y663-Данные!Y664</f>
        <v>0</v>
      </c>
    </row>
    <row r="486" spans="4:5" x14ac:dyDescent="0.4">
      <c r="D486" s="73">
        <f>Данные!X664-Данные!X665</f>
        <v>0</v>
      </c>
      <c r="E486" s="74">
        <f>Данные!Y664-Данные!Y665</f>
        <v>0</v>
      </c>
    </row>
    <row r="487" spans="4:5" x14ac:dyDescent="0.4">
      <c r="D487" s="73">
        <f>Данные!X665-Данные!X666</f>
        <v>0</v>
      </c>
      <c r="E487" s="74">
        <f>Данные!Y665-Данные!Y666</f>
        <v>0</v>
      </c>
    </row>
    <row r="488" spans="4:5" x14ac:dyDescent="0.4">
      <c r="D488" s="73">
        <f>Данные!X666-Данные!X667</f>
        <v>0</v>
      </c>
      <c r="E488" s="74">
        <f>Данные!Y666-Данные!Y667</f>
        <v>0</v>
      </c>
    </row>
    <row r="489" spans="4:5" x14ac:dyDescent="0.4">
      <c r="D489" s="73">
        <f>Данные!X667-Данные!X668</f>
        <v>0</v>
      </c>
      <c r="E489" s="74">
        <f>Данные!Y667-Данные!Y668</f>
        <v>0</v>
      </c>
    </row>
    <row r="490" spans="4:5" x14ac:dyDescent="0.4">
      <c r="D490" s="73">
        <f>Данные!X668-Данные!X669</f>
        <v>0</v>
      </c>
      <c r="E490" s="74">
        <f>Данные!Y668-Данные!Y669</f>
        <v>0</v>
      </c>
    </row>
    <row r="491" spans="4:5" x14ac:dyDescent="0.4">
      <c r="D491" s="73">
        <f>Данные!X669-Данные!X670</f>
        <v>0</v>
      </c>
      <c r="E491" s="74">
        <f>Данные!Y669-Данные!Y670</f>
        <v>0</v>
      </c>
    </row>
    <row r="492" spans="4:5" x14ac:dyDescent="0.4">
      <c r="D492" s="73">
        <f>Данные!X670-Данные!X671</f>
        <v>0</v>
      </c>
      <c r="E492" s="74">
        <f>Данные!Y670-Данные!Y671</f>
        <v>0</v>
      </c>
    </row>
    <row r="493" spans="4:5" x14ac:dyDescent="0.4">
      <c r="D493" s="73">
        <f>Данные!X671-Данные!X672</f>
        <v>0</v>
      </c>
      <c r="E493" s="74">
        <f>Данные!Y671-Данные!Y672</f>
        <v>0</v>
      </c>
    </row>
    <row r="494" spans="4:5" x14ac:dyDescent="0.4">
      <c r="D494" s="73">
        <f>Данные!X672-Данные!X673</f>
        <v>0</v>
      </c>
      <c r="E494" s="74">
        <f>Данные!Y672-Данные!Y673</f>
        <v>0</v>
      </c>
    </row>
    <row r="495" spans="4:5" x14ac:dyDescent="0.4">
      <c r="D495" s="73">
        <f>Данные!X673-Данные!X674</f>
        <v>0</v>
      </c>
      <c r="E495" s="74">
        <f>Данные!Y673-Данные!Y674</f>
        <v>0</v>
      </c>
    </row>
    <row r="496" spans="4:5" x14ac:dyDescent="0.4">
      <c r="D496" s="73">
        <f>Данные!X674-Данные!X675</f>
        <v>0</v>
      </c>
      <c r="E496" s="74">
        <f>Данные!Y674-Данные!Y675</f>
        <v>0</v>
      </c>
    </row>
    <row r="497" spans="4:5" x14ac:dyDescent="0.4">
      <c r="D497" s="73">
        <f>Данные!X675-Данные!X676</f>
        <v>0</v>
      </c>
      <c r="E497" s="74">
        <f>Данные!Y675-Данные!Y676</f>
        <v>0</v>
      </c>
    </row>
    <row r="498" spans="4:5" x14ac:dyDescent="0.4">
      <c r="D498" s="73">
        <f>Данные!X676-Данные!X677</f>
        <v>0</v>
      </c>
      <c r="E498" s="74">
        <f>Данные!Y676-Данные!Y677</f>
        <v>0</v>
      </c>
    </row>
    <row r="499" spans="4:5" x14ac:dyDescent="0.4">
      <c r="D499" s="73">
        <f>Данные!X677-Данные!X678</f>
        <v>0</v>
      </c>
      <c r="E499" s="74">
        <f>Данные!Y677-Данные!Y678</f>
        <v>0</v>
      </c>
    </row>
    <row r="500" spans="4:5" x14ac:dyDescent="0.4">
      <c r="D500" s="73">
        <f>Данные!X678-Данные!X679</f>
        <v>0</v>
      </c>
      <c r="E500" s="74">
        <f>Данные!Y678-Данные!Y679</f>
        <v>0</v>
      </c>
    </row>
    <row r="501" spans="4:5" x14ac:dyDescent="0.4">
      <c r="D501" s="73">
        <f>Данные!X679-Данные!X680</f>
        <v>0</v>
      </c>
      <c r="E501" s="74">
        <f>Данные!Y679-Данные!Y680</f>
        <v>0</v>
      </c>
    </row>
    <row r="502" spans="4:5" x14ac:dyDescent="0.4">
      <c r="D502" s="73">
        <f>Данные!X680-Данные!X681</f>
        <v>0</v>
      </c>
      <c r="E502" s="74">
        <f>Данные!Y680-Данные!Y681</f>
        <v>0</v>
      </c>
    </row>
    <row r="503" spans="4:5" x14ac:dyDescent="0.4">
      <c r="D503" s="73">
        <f>Данные!X681-Данные!X682</f>
        <v>0</v>
      </c>
      <c r="E503" s="74">
        <f>Данные!Y681-Данные!Y682</f>
        <v>0</v>
      </c>
    </row>
    <row r="504" spans="4:5" x14ac:dyDescent="0.4">
      <c r="D504" s="73">
        <f>Данные!X682-Данные!X683</f>
        <v>0</v>
      </c>
      <c r="E504" s="74">
        <f>Данные!Y682-Данные!Y683</f>
        <v>0</v>
      </c>
    </row>
    <row r="505" spans="4:5" x14ac:dyDescent="0.4">
      <c r="D505" s="73">
        <f>Данные!X683-Данные!X684</f>
        <v>0</v>
      </c>
      <c r="E505" s="74">
        <f>Данные!Y683-Данные!Y684</f>
        <v>0</v>
      </c>
    </row>
    <row r="506" spans="4:5" x14ac:dyDescent="0.4">
      <c r="D506" s="73">
        <f>Данные!X684-Данные!X685</f>
        <v>0</v>
      </c>
      <c r="E506" s="74">
        <f>Данные!Y684-Данные!Y685</f>
        <v>0</v>
      </c>
    </row>
    <row r="507" spans="4:5" x14ac:dyDescent="0.4">
      <c r="D507" s="73">
        <f>Данные!X685-Данные!X686</f>
        <v>0</v>
      </c>
      <c r="E507" s="74">
        <f>Данные!Y685-Данные!Y686</f>
        <v>0</v>
      </c>
    </row>
    <row r="508" spans="4:5" x14ac:dyDescent="0.4">
      <c r="D508" s="73">
        <f>Данные!X686-Данные!X687</f>
        <v>0</v>
      </c>
      <c r="E508" s="74">
        <f>Данные!Y686-Данные!Y687</f>
        <v>0</v>
      </c>
    </row>
    <row r="509" spans="4:5" x14ac:dyDescent="0.4">
      <c r="D509" s="73">
        <f>Данные!X687-Данные!X688</f>
        <v>0</v>
      </c>
      <c r="E509" s="74">
        <f>Данные!Y687-Данные!Y688</f>
        <v>0</v>
      </c>
    </row>
    <row r="510" spans="4:5" x14ac:dyDescent="0.4">
      <c r="D510" s="73">
        <f>Данные!X688-Данные!X689</f>
        <v>0</v>
      </c>
      <c r="E510" s="74">
        <f>Данные!Y688-Данные!Y689</f>
        <v>0</v>
      </c>
    </row>
    <row r="511" spans="4:5" x14ac:dyDescent="0.4">
      <c r="D511" s="73">
        <f>Данные!X689-Данные!X690</f>
        <v>0</v>
      </c>
      <c r="E511" s="74">
        <f>Данные!Y689-Данные!Y690</f>
        <v>0</v>
      </c>
    </row>
    <row r="512" spans="4:5" x14ac:dyDescent="0.4">
      <c r="D512" s="73">
        <f>Данные!X690-Данные!X691</f>
        <v>0</v>
      </c>
      <c r="E512" s="74">
        <f>Данные!Y690-Данные!Y691</f>
        <v>0</v>
      </c>
    </row>
    <row r="513" spans="4:5" x14ac:dyDescent="0.4">
      <c r="D513" s="73">
        <f>Данные!X691-Данные!X692</f>
        <v>0</v>
      </c>
      <c r="E513" s="74">
        <f>Данные!Y691-Данные!Y692</f>
        <v>0</v>
      </c>
    </row>
    <row r="514" spans="4:5" x14ac:dyDescent="0.4">
      <c r="D514" s="73">
        <f>Данные!X692-Данные!X693</f>
        <v>0</v>
      </c>
      <c r="E514" s="74">
        <f>Данные!Y692-Данные!Y693</f>
        <v>0</v>
      </c>
    </row>
    <row r="515" spans="4:5" x14ac:dyDescent="0.4">
      <c r="D515" s="73">
        <f>Данные!X693-Данные!X694</f>
        <v>0</v>
      </c>
      <c r="E515" s="74">
        <f>Данные!Y693-Данные!Y694</f>
        <v>0</v>
      </c>
    </row>
    <row r="516" spans="4:5" x14ac:dyDescent="0.4">
      <c r="D516" s="73">
        <f>Данные!X694-Данные!X695</f>
        <v>0</v>
      </c>
      <c r="E516" s="74">
        <f>Данные!Y694-Данные!Y695</f>
        <v>0</v>
      </c>
    </row>
    <row r="517" spans="4:5" x14ac:dyDescent="0.4">
      <c r="D517" s="73">
        <f>Данные!X695-Данные!X696</f>
        <v>0</v>
      </c>
      <c r="E517" s="74">
        <f>Данные!Y695-Данные!Y696</f>
        <v>0</v>
      </c>
    </row>
    <row r="518" spans="4:5" x14ac:dyDescent="0.4">
      <c r="D518" s="73">
        <f>Данные!X696-Данные!X697</f>
        <v>0</v>
      </c>
      <c r="E518" s="74">
        <f>Данные!Y696-Данные!Y697</f>
        <v>0</v>
      </c>
    </row>
    <row r="519" spans="4:5" x14ac:dyDescent="0.4">
      <c r="D519" s="73">
        <f>Данные!X697-Данные!X698</f>
        <v>0</v>
      </c>
      <c r="E519" s="74">
        <f>Данные!Y697-Данные!Y698</f>
        <v>0</v>
      </c>
    </row>
    <row r="520" spans="4:5" x14ac:dyDescent="0.4">
      <c r="D520" s="73">
        <f>Данные!X698-Данные!X699</f>
        <v>0</v>
      </c>
      <c r="E520" s="74">
        <f>Данные!Y698-Данные!Y699</f>
        <v>0</v>
      </c>
    </row>
    <row r="521" spans="4:5" x14ac:dyDescent="0.4">
      <c r="D521" s="73">
        <f>Данные!X699-Данные!X700</f>
        <v>0</v>
      </c>
      <c r="E521" s="74">
        <f>Данные!Y699-Данные!Y700</f>
        <v>0</v>
      </c>
    </row>
    <row r="522" spans="4:5" x14ac:dyDescent="0.4">
      <c r="D522" s="73">
        <f>Данные!X700-Данные!X701</f>
        <v>0</v>
      </c>
      <c r="E522" s="74">
        <f>Данные!Y700-Данные!Y701</f>
        <v>0</v>
      </c>
    </row>
    <row r="523" spans="4:5" x14ac:dyDescent="0.4">
      <c r="D523" s="73">
        <f>Данные!X701-Данные!X702</f>
        <v>0</v>
      </c>
      <c r="E523" s="74">
        <f>Данные!Y701-Данные!Y702</f>
        <v>0</v>
      </c>
    </row>
    <row r="524" spans="4:5" x14ac:dyDescent="0.4">
      <c r="D524" s="73">
        <f>Данные!X702-Данные!X703</f>
        <v>0</v>
      </c>
      <c r="E524" s="74">
        <f>Данные!Y702-Данные!Y703</f>
        <v>0</v>
      </c>
    </row>
    <row r="525" spans="4:5" x14ac:dyDescent="0.4">
      <c r="D525" s="73">
        <f>Данные!X703-Данные!X704</f>
        <v>0</v>
      </c>
      <c r="E525" s="74">
        <f>Данные!Y703-Данные!Y704</f>
        <v>0</v>
      </c>
    </row>
    <row r="526" spans="4:5" x14ac:dyDescent="0.4">
      <c r="D526" s="73">
        <f>Данные!X704-Данные!X705</f>
        <v>0</v>
      </c>
      <c r="E526" s="74">
        <f>Данные!Y704-Данные!Y705</f>
        <v>0</v>
      </c>
    </row>
    <row r="527" spans="4:5" x14ac:dyDescent="0.4">
      <c r="D527" s="73">
        <f>Данные!X705-Данные!X706</f>
        <v>0</v>
      </c>
      <c r="E527" s="74">
        <f>Данные!Y705-Данные!Y706</f>
        <v>0</v>
      </c>
    </row>
    <row r="528" spans="4:5" x14ac:dyDescent="0.4">
      <c r="D528" s="73">
        <f>Данные!X706-Данные!X707</f>
        <v>0</v>
      </c>
      <c r="E528" s="74">
        <f>Данные!Y706-Данные!Y707</f>
        <v>0</v>
      </c>
    </row>
    <row r="529" spans="4:5" x14ac:dyDescent="0.4">
      <c r="D529" s="73">
        <f>Данные!X707-Данные!X708</f>
        <v>0</v>
      </c>
      <c r="E529" s="74">
        <f>Данные!Y707-Данные!Y708</f>
        <v>0</v>
      </c>
    </row>
    <row r="530" spans="4:5" x14ac:dyDescent="0.4">
      <c r="D530" s="73">
        <f>Данные!X708-Данные!X709</f>
        <v>0</v>
      </c>
      <c r="E530" s="74">
        <f>Данные!Y708-Данные!Y709</f>
        <v>0</v>
      </c>
    </row>
    <row r="531" spans="4:5" x14ac:dyDescent="0.4">
      <c r="D531" s="73">
        <f>Данные!X709-Данные!X710</f>
        <v>0</v>
      </c>
      <c r="E531" s="74">
        <f>Данные!Y709-Данные!Y710</f>
        <v>0</v>
      </c>
    </row>
    <row r="532" spans="4:5" x14ac:dyDescent="0.4">
      <c r="D532" s="73">
        <f>Данные!X710-Данные!X711</f>
        <v>0</v>
      </c>
      <c r="E532" s="74">
        <f>Данные!Y710-Данные!Y711</f>
        <v>0</v>
      </c>
    </row>
    <row r="533" spans="4:5" x14ac:dyDescent="0.4">
      <c r="D533" s="73">
        <f>Данные!X711-Данные!X712</f>
        <v>0</v>
      </c>
      <c r="E533" s="74">
        <f>Данные!Y711-Данные!Y712</f>
        <v>0</v>
      </c>
    </row>
    <row r="534" spans="4:5" x14ac:dyDescent="0.4">
      <c r="D534" s="73">
        <f>Данные!X712-Данные!X713</f>
        <v>0</v>
      </c>
      <c r="E534" s="74">
        <f>Данные!Y712-Данные!Y713</f>
        <v>0</v>
      </c>
    </row>
    <row r="535" spans="4:5" x14ac:dyDescent="0.4">
      <c r="D535" s="73">
        <f>Данные!X713-Данные!X714</f>
        <v>0</v>
      </c>
      <c r="E535" s="74">
        <f>Данные!Y713-Данные!Y714</f>
        <v>0</v>
      </c>
    </row>
    <row r="536" spans="4:5" x14ac:dyDescent="0.4">
      <c r="D536" s="73">
        <f>Данные!X714-Данные!X715</f>
        <v>0</v>
      </c>
      <c r="E536" s="74">
        <f>Данные!Y714-Данные!Y715</f>
        <v>0</v>
      </c>
    </row>
    <row r="537" spans="4:5" x14ac:dyDescent="0.4">
      <c r="D537" s="73">
        <f>Данные!X715-Данные!X716</f>
        <v>0</v>
      </c>
      <c r="E537" s="74">
        <f>Данные!Y715-Данные!Y716</f>
        <v>0</v>
      </c>
    </row>
    <row r="538" spans="4:5" x14ac:dyDescent="0.4">
      <c r="D538" s="73">
        <f>Данные!X716-Данные!X717</f>
        <v>0</v>
      </c>
      <c r="E538" s="74">
        <f>Данные!Y716-Данные!Y717</f>
        <v>0</v>
      </c>
    </row>
    <row r="539" spans="4:5" x14ac:dyDescent="0.4">
      <c r="D539" s="73">
        <f>Данные!X717-Данные!X718</f>
        <v>0</v>
      </c>
      <c r="E539" s="74">
        <f>Данные!Y717-Данные!Y718</f>
        <v>0</v>
      </c>
    </row>
    <row r="540" spans="4:5" x14ac:dyDescent="0.4">
      <c r="D540" s="73">
        <f>Данные!X718-Данные!X719</f>
        <v>0</v>
      </c>
      <c r="E540" s="74">
        <f>Данные!Y718-Данные!Y719</f>
        <v>0</v>
      </c>
    </row>
    <row r="541" spans="4:5" x14ac:dyDescent="0.4">
      <c r="D541" s="73">
        <f>Данные!X719-Данные!X720</f>
        <v>0</v>
      </c>
      <c r="E541" s="74">
        <f>Данные!Y719-Данные!Y720</f>
        <v>0</v>
      </c>
    </row>
    <row r="542" spans="4:5" x14ac:dyDescent="0.4">
      <c r="D542" s="73">
        <f>Данные!X720-Данные!X721</f>
        <v>0</v>
      </c>
      <c r="E542" s="74">
        <f>Данные!Y720-Данные!Y721</f>
        <v>0</v>
      </c>
    </row>
    <row r="543" spans="4:5" x14ac:dyDescent="0.4">
      <c r="D543" s="73">
        <f>Данные!X721-Данные!X722</f>
        <v>0</v>
      </c>
      <c r="E543" s="74">
        <f>Данные!Y721-Данные!Y722</f>
        <v>0</v>
      </c>
    </row>
    <row r="544" spans="4:5" x14ac:dyDescent="0.4">
      <c r="D544" s="73">
        <f>Данные!X722-Данные!X723</f>
        <v>0</v>
      </c>
      <c r="E544" s="74">
        <f>Данные!Y722-Данные!Y723</f>
        <v>0</v>
      </c>
    </row>
    <row r="545" spans="4:5" x14ac:dyDescent="0.4">
      <c r="D545" s="73">
        <f>Данные!X723-Данные!X724</f>
        <v>0</v>
      </c>
      <c r="E545" s="74">
        <f>Данные!Y723-Данные!Y724</f>
        <v>0</v>
      </c>
    </row>
    <row r="546" spans="4:5" x14ac:dyDescent="0.4">
      <c r="D546" s="73">
        <f>Данные!X724-Данные!X725</f>
        <v>0</v>
      </c>
      <c r="E546" s="74">
        <f>Данные!Y724-Данные!Y725</f>
        <v>0</v>
      </c>
    </row>
    <row r="547" spans="4:5" x14ac:dyDescent="0.4">
      <c r="D547" s="73">
        <f>Данные!X725-Данные!X726</f>
        <v>0</v>
      </c>
      <c r="E547" s="74">
        <f>Данные!Y725-Данные!Y726</f>
        <v>0</v>
      </c>
    </row>
    <row r="548" spans="4:5" x14ac:dyDescent="0.4">
      <c r="D548" s="73">
        <f>Данные!X726-Данные!X727</f>
        <v>0</v>
      </c>
      <c r="E548" s="74">
        <f>Данные!Y726-Данные!Y727</f>
        <v>0</v>
      </c>
    </row>
    <row r="549" spans="4:5" x14ac:dyDescent="0.4">
      <c r="D549" s="73">
        <f>Данные!X727-Данные!X728</f>
        <v>0</v>
      </c>
      <c r="E549" s="74">
        <f>Данные!Y727-Данные!Y728</f>
        <v>0</v>
      </c>
    </row>
    <row r="550" spans="4:5" x14ac:dyDescent="0.4">
      <c r="D550" s="73">
        <f>Данные!X728-Данные!X729</f>
        <v>0</v>
      </c>
      <c r="E550" s="74">
        <f>Данные!Y728-Данные!Y729</f>
        <v>0</v>
      </c>
    </row>
    <row r="551" spans="4:5" x14ac:dyDescent="0.4">
      <c r="D551" s="73">
        <f>Данные!X729-Данные!X730</f>
        <v>0</v>
      </c>
      <c r="E551" s="74">
        <f>Данные!Y729-Данные!Y730</f>
        <v>0</v>
      </c>
    </row>
    <row r="552" spans="4:5" x14ac:dyDescent="0.4">
      <c r="D552" s="73">
        <f>Данные!X730-Данные!X731</f>
        <v>0</v>
      </c>
      <c r="E552" s="74">
        <f>Данные!Y730-Данные!Y731</f>
        <v>0</v>
      </c>
    </row>
    <row r="553" spans="4:5" x14ac:dyDescent="0.4">
      <c r="D553" s="73">
        <f>Данные!X731-Данные!X732</f>
        <v>0</v>
      </c>
      <c r="E553" s="74">
        <f>Данные!Y731-Данные!Y732</f>
        <v>0</v>
      </c>
    </row>
    <row r="554" spans="4:5" x14ac:dyDescent="0.4">
      <c r="D554" s="73">
        <f>Данные!X732-Данные!X733</f>
        <v>0</v>
      </c>
      <c r="E554" s="74">
        <f>Данные!Y732-Данные!Y733</f>
        <v>0</v>
      </c>
    </row>
    <row r="555" spans="4:5" x14ac:dyDescent="0.4">
      <c r="D555" s="73">
        <f>Данные!X733-Данные!X734</f>
        <v>0</v>
      </c>
      <c r="E555" s="74">
        <f>Данные!Y733-Данные!Y734</f>
        <v>0</v>
      </c>
    </row>
    <row r="556" spans="4:5" x14ac:dyDescent="0.4">
      <c r="D556" s="73">
        <f>Данные!X734-Данные!X735</f>
        <v>0</v>
      </c>
      <c r="E556" s="74">
        <f>Данные!Y734-Данные!Y735</f>
        <v>0</v>
      </c>
    </row>
    <row r="557" spans="4:5" x14ac:dyDescent="0.4">
      <c r="D557" s="73">
        <f>Данные!X735-Данные!X736</f>
        <v>0</v>
      </c>
      <c r="E557" s="74">
        <f>Данные!Y735-Данные!Y736</f>
        <v>0</v>
      </c>
    </row>
    <row r="558" spans="4:5" x14ac:dyDescent="0.4">
      <c r="D558" s="73">
        <f>Данные!X736-Данные!X737</f>
        <v>0</v>
      </c>
      <c r="E558" s="74">
        <f>Данные!Y736-Данные!Y737</f>
        <v>0</v>
      </c>
    </row>
    <row r="559" spans="4:5" x14ac:dyDescent="0.4">
      <c r="D559" s="73">
        <f>Данные!X737-Данные!X738</f>
        <v>0</v>
      </c>
      <c r="E559" s="74">
        <f>Данные!Y737-Данные!Y738</f>
        <v>0</v>
      </c>
    </row>
    <row r="560" spans="4:5" x14ac:dyDescent="0.4">
      <c r="D560" s="73">
        <f>Данные!X738-Данные!X739</f>
        <v>0</v>
      </c>
      <c r="E560" s="74">
        <f>Данные!Y738-Данные!Y739</f>
        <v>0</v>
      </c>
    </row>
    <row r="561" spans="4:5" x14ac:dyDescent="0.4">
      <c r="D561" s="73">
        <f>Данные!X739-Данные!X740</f>
        <v>0</v>
      </c>
      <c r="E561" s="74">
        <f>Данные!Y739-Данные!Y740</f>
        <v>0</v>
      </c>
    </row>
    <row r="562" spans="4:5" x14ac:dyDescent="0.4">
      <c r="D562" s="73">
        <f>Данные!X740-Данные!X741</f>
        <v>0</v>
      </c>
      <c r="E562" s="74">
        <f>Данные!Y740-Данные!Y741</f>
        <v>0</v>
      </c>
    </row>
    <row r="563" spans="4:5" x14ac:dyDescent="0.4">
      <c r="D563" s="73">
        <f>Данные!X741-Данные!X742</f>
        <v>0</v>
      </c>
      <c r="E563" s="74">
        <f>Данные!Y741-Данные!Y742</f>
        <v>0</v>
      </c>
    </row>
    <row r="564" spans="4:5" x14ac:dyDescent="0.4">
      <c r="D564" s="73">
        <f>Данные!X742-Данные!X743</f>
        <v>0</v>
      </c>
      <c r="E564" s="74">
        <f>Данные!Y742-Данные!Y743</f>
        <v>0</v>
      </c>
    </row>
    <row r="565" spans="4:5" x14ac:dyDescent="0.4">
      <c r="D565" s="73">
        <f>Данные!X743-Данные!X744</f>
        <v>0</v>
      </c>
      <c r="E565" s="74">
        <f>Данные!Y743-Данные!Y744</f>
        <v>0</v>
      </c>
    </row>
    <row r="566" spans="4:5" x14ac:dyDescent="0.4">
      <c r="D566" s="73">
        <f>Данные!X744-Данные!X745</f>
        <v>0</v>
      </c>
      <c r="E566" s="74">
        <f>Данные!Y744-Данные!Y745</f>
        <v>0</v>
      </c>
    </row>
    <row r="567" spans="4:5" x14ac:dyDescent="0.4">
      <c r="D567" s="73">
        <f>Данные!X745-Данные!X746</f>
        <v>0</v>
      </c>
      <c r="E567" s="74">
        <f>Данные!Y745-Данные!Y746</f>
        <v>0</v>
      </c>
    </row>
    <row r="568" spans="4:5" x14ac:dyDescent="0.4">
      <c r="D568" s="73">
        <f>Данные!X746-Данные!X747</f>
        <v>0</v>
      </c>
      <c r="E568" s="74">
        <f>Данные!Y746-Данные!Y747</f>
        <v>0</v>
      </c>
    </row>
    <row r="569" spans="4:5" x14ac:dyDescent="0.4">
      <c r="D569" s="73">
        <f>Данные!X747-Данные!X748</f>
        <v>0</v>
      </c>
      <c r="E569" s="74">
        <f>Данные!Y747-Данные!Y748</f>
        <v>0</v>
      </c>
    </row>
    <row r="570" spans="4:5" x14ac:dyDescent="0.4">
      <c r="D570" s="73">
        <f>Данные!X748-Данные!X749</f>
        <v>0</v>
      </c>
      <c r="E570" s="74">
        <f>Данные!Y748-Данные!Y749</f>
        <v>0</v>
      </c>
    </row>
    <row r="571" spans="4:5" x14ac:dyDescent="0.4">
      <c r="D571" s="73">
        <f>Данные!X749-Данные!X750</f>
        <v>0</v>
      </c>
      <c r="E571" s="74">
        <f>Данные!Y749-Данные!Y750</f>
        <v>0</v>
      </c>
    </row>
    <row r="572" spans="4:5" x14ac:dyDescent="0.4">
      <c r="D572" s="73">
        <f>Данные!X750-Данные!X751</f>
        <v>0</v>
      </c>
      <c r="E572" s="74">
        <f>Данные!Y750-Данные!Y751</f>
        <v>0</v>
      </c>
    </row>
    <row r="573" spans="4:5" x14ac:dyDescent="0.4">
      <c r="D573" s="73">
        <f>Данные!X751-Данные!X752</f>
        <v>0</v>
      </c>
      <c r="E573" s="74">
        <f>Данные!Y751-Данные!Y752</f>
        <v>0</v>
      </c>
    </row>
    <row r="574" spans="4:5" x14ac:dyDescent="0.4">
      <c r="D574" s="73">
        <f>Данные!X752-Данные!X753</f>
        <v>0</v>
      </c>
      <c r="E574" s="74">
        <f>Данные!Y752-Данные!Y753</f>
        <v>0</v>
      </c>
    </row>
    <row r="575" spans="4:5" x14ac:dyDescent="0.4">
      <c r="D575" s="73">
        <f>Данные!X753-Данные!X754</f>
        <v>0</v>
      </c>
      <c r="E575" s="74">
        <f>Данные!Y753-Данные!Y754</f>
        <v>0</v>
      </c>
    </row>
    <row r="576" spans="4:5" x14ac:dyDescent="0.4">
      <c r="D576" s="73">
        <f>Данные!X754-Данные!X755</f>
        <v>0</v>
      </c>
      <c r="E576" s="74">
        <f>Данные!Y754-Данные!Y755</f>
        <v>0</v>
      </c>
    </row>
    <row r="577" spans="4:5" x14ac:dyDescent="0.4">
      <c r="D577" s="73">
        <f>Данные!X755-Данные!X756</f>
        <v>0</v>
      </c>
      <c r="E577" s="74">
        <f>Данные!Y755-Данные!Y756</f>
        <v>0</v>
      </c>
    </row>
    <row r="578" spans="4:5" x14ac:dyDescent="0.4">
      <c r="D578" s="73">
        <f>Данные!X756-Данные!X757</f>
        <v>0</v>
      </c>
      <c r="E578" s="74">
        <f>Данные!Y756-Данные!Y757</f>
        <v>0</v>
      </c>
    </row>
    <row r="579" spans="4:5" x14ac:dyDescent="0.4">
      <c r="D579" s="73">
        <f>Данные!X757-Данные!X758</f>
        <v>0</v>
      </c>
      <c r="E579" s="74">
        <f>Данные!Y757-Данные!Y758</f>
        <v>0</v>
      </c>
    </row>
    <row r="580" spans="4:5" x14ac:dyDescent="0.4">
      <c r="D580" s="73">
        <f>Данные!X758-Данные!X759</f>
        <v>0</v>
      </c>
      <c r="E580" s="74">
        <f>Данные!Y758-Данные!Y759</f>
        <v>0</v>
      </c>
    </row>
    <row r="581" spans="4:5" x14ac:dyDescent="0.4">
      <c r="D581" s="73">
        <f>Данные!X759-Данные!X760</f>
        <v>0</v>
      </c>
      <c r="E581" s="74">
        <f>Данные!Y759-Данные!Y760</f>
        <v>0</v>
      </c>
    </row>
    <row r="582" spans="4:5" x14ac:dyDescent="0.4">
      <c r="D582" s="73">
        <f>Данные!X760-Данные!X761</f>
        <v>0</v>
      </c>
      <c r="E582" s="74">
        <f>Данные!Y760-Данные!Y761</f>
        <v>0</v>
      </c>
    </row>
    <row r="583" spans="4:5" x14ac:dyDescent="0.4">
      <c r="D583" s="73">
        <f>Данные!X761-Данные!X762</f>
        <v>0</v>
      </c>
      <c r="E583" s="74">
        <f>Данные!Y761-Данные!Y762</f>
        <v>0</v>
      </c>
    </row>
    <row r="584" spans="4:5" x14ac:dyDescent="0.4">
      <c r="D584" s="73">
        <f>Данные!X762-Данные!X763</f>
        <v>0</v>
      </c>
      <c r="E584" s="74">
        <f>Данные!Y762-Данные!Y763</f>
        <v>0</v>
      </c>
    </row>
    <row r="585" spans="4:5" x14ac:dyDescent="0.4">
      <c r="D585" s="73">
        <f>Данные!X763-Данные!X764</f>
        <v>0</v>
      </c>
      <c r="E585" s="74">
        <f>Данные!Y763-Данные!Y764</f>
        <v>0</v>
      </c>
    </row>
    <row r="586" spans="4:5" x14ac:dyDescent="0.4">
      <c r="D586" s="73">
        <f>Данные!X764-Данные!X765</f>
        <v>0</v>
      </c>
      <c r="E586" s="74">
        <f>Данные!Y764-Данные!Y765</f>
        <v>0</v>
      </c>
    </row>
    <row r="587" spans="4:5" x14ac:dyDescent="0.4">
      <c r="D587" s="73">
        <f>Данные!X765-Данные!X766</f>
        <v>0</v>
      </c>
      <c r="E587" s="74">
        <f>Данные!Y765-Данные!Y766</f>
        <v>0</v>
      </c>
    </row>
    <row r="588" spans="4:5" x14ac:dyDescent="0.4">
      <c r="D588" s="73">
        <f>Данные!X766-Данные!X767</f>
        <v>0</v>
      </c>
      <c r="E588" s="74">
        <f>Данные!Y766-Данные!Y767</f>
        <v>0</v>
      </c>
    </row>
    <row r="589" spans="4:5" x14ac:dyDescent="0.4">
      <c r="D589" s="73">
        <f>Данные!X767-Данные!X768</f>
        <v>0</v>
      </c>
      <c r="E589" s="74">
        <f>Данные!Y767-Данные!Y768</f>
        <v>0</v>
      </c>
    </row>
    <row r="590" spans="4:5" x14ac:dyDescent="0.4">
      <c r="D590" s="73">
        <f>Данные!X768-Данные!X769</f>
        <v>0</v>
      </c>
      <c r="E590" s="74">
        <f>Данные!Y768-Данные!Y769</f>
        <v>0</v>
      </c>
    </row>
    <row r="591" spans="4:5" x14ac:dyDescent="0.4">
      <c r="D591" s="73">
        <f>Данные!X769-Данные!X770</f>
        <v>0</v>
      </c>
      <c r="E591" s="74">
        <f>Данные!Y769-Данные!Y770</f>
        <v>0</v>
      </c>
    </row>
    <row r="592" spans="4:5" x14ac:dyDescent="0.4">
      <c r="D592" s="73">
        <f>Данные!X770-Данные!X771</f>
        <v>0</v>
      </c>
      <c r="E592" s="74">
        <f>Данные!Y770-Данные!Y771</f>
        <v>0</v>
      </c>
    </row>
    <row r="593" spans="4:5" x14ac:dyDescent="0.4">
      <c r="D593" s="73">
        <f>Данные!X771-Данные!X772</f>
        <v>0</v>
      </c>
      <c r="E593" s="74">
        <f>Данные!Y771-Данные!Y772</f>
        <v>0</v>
      </c>
    </row>
    <row r="594" spans="4:5" x14ac:dyDescent="0.4">
      <c r="D594" s="73">
        <f>Данные!X772-Данные!X773</f>
        <v>0</v>
      </c>
      <c r="E594" s="74">
        <f>Данные!Y772-Данные!Y773</f>
        <v>0</v>
      </c>
    </row>
    <row r="595" spans="4:5" x14ac:dyDescent="0.4">
      <c r="D595" s="73">
        <f>Данные!X773-Данные!X774</f>
        <v>0</v>
      </c>
      <c r="E595" s="74">
        <f>Данные!Y773-Данные!Y774</f>
        <v>0</v>
      </c>
    </row>
    <row r="596" spans="4:5" x14ac:dyDescent="0.4">
      <c r="D596" s="73">
        <f>Данные!X774-Данные!X775</f>
        <v>0</v>
      </c>
      <c r="E596" s="74">
        <f>Данные!Y774-Данные!Y775</f>
        <v>0</v>
      </c>
    </row>
    <row r="597" spans="4:5" x14ac:dyDescent="0.4">
      <c r="D597" s="73">
        <f>Данные!X775-Данные!X776</f>
        <v>0</v>
      </c>
      <c r="E597" s="74">
        <f>Данные!Y775-Данные!Y776</f>
        <v>0</v>
      </c>
    </row>
    <row r="598" spans="4:5" x14ac:dyDescent="0.4">
      <c r="D598" s="73">
        <f>Данные!X776-Данные!X777</f>
        <v>0</v>
      </c>
      <c r="E598" s="74">
        <f>Данные!Y776-Данные!Y777</f>
        <v>0</v>
      </c>
    </row>
    <row r="599" spans="4:5" x14ac:dyDescent="0.4">
      <c r="D599" s="73">
        <f>Данные!X777-Данные!X778</f>
        <v>0</v>
      </c>
      <c r="E599" s="74">
        <f>Данные!Y777-Данные!Y778</f>
        <v>0</v>
      </c>
    </row>
    <row r="600" spans="4:5" x14ac:dyDescent="0.4">
      <c r="D600" s="73">
        <f>Данные!X778-Данные!X779</f>
        <v>0</v>
      </c>
      <c r="E600" s="74">
        <f>Данные!Y778-Данные!Y779</f>
        <v>0</v>
      </c>
    </row>
    <row r="601" spans="4:5" x14ac:dyDescent="0.4">
      <c r="D601" s="73">
        <f>Данные!X779-Данные!X780</f>
        <v>0</v>
      </c>
      <c r="E601" s="74">
        <f>Данные!Y779-Данные!Y780</f>
        <v>0</v>
      </c>
    </row>
    <row r="602" spans="4:5" x14ac:dyDescent="0.4">
      <c r="D602" s="73">
        <f>Данные!X780-Данные!X781</f>
        <v>0</v>
      </c>
      <c r="E602" s="74">
        <f>Данные!Y780-Данные!Y781</f>
        <v>0</v>
      </c>
    </row>
    <row r="603" spans="4:5" x14ac:dyDescent="0.4">
      <c r="D603" s="73">
        <f>Данные!X781-Данные!X782</f>
        <v>0</v>
      </c>
      <c r="E603" s="74">
        <f>Данные!Y781-Данные!Y782</f>
        <v>0</v>
      </c>
    </row>
    <row r="604" spans="4:5" x14ac:dyDescent="0.4">
      <c r="D604" s="73">
        <f>Данные!X782-Данные!X783</f>
        <v>0</v>
      </c>
      <c r="E604" s="74">
        <f>Данные!Y782-Данные!Y783</f>
        <v>0</v>
      </c>
    </row>
    <row r="605" spans="4:5" x14ac:dyDescent="0.4">
      <c r="D605" s="73">
        <f>Данные!X783-Данные!X784</f>
        <v>0</v>
      </c>
      <c r="E605" s="74">
        <f>Данные!Y783-Данные!Y784</f>
        <v>0</v>
      </c>
    </row>
    <row r="606" spans="4:5" x14ac:dyDescent="0.4">
      <c r="D606" s="73">
        <f>Данные!X784-Данные!X785</f>
        <v>0</v>
      </c>
      <c r="E606" s="74">
        <f>Данные!Y784-Данные!Y785</f>
        <v>0</v>
      </c>
    </row>
    <row r="607" spans="4:5" x14ac:dyDescent="0.4">
      <c r="D607" s="73">
        <f>Данные!X785-Данные!X786</f>
        <v>0</v>
      </c>
      <c r="E607" s="74">
        <f>Данные!Y785-Данные!Y786</f>
        <v>0</v>
      </c>
    </row>
    <row r="608" spans="4:5" x14ac:dyDescent="0.4">
      <c r="D608" s="73">
        <f>Данные!X786-Данные!X787</f>
        <v>0</v>
      </c>
      <c r="E608" s="74">
        <f>Данные!Y786-Данные!Y787</f>
        <v>0</v>
      </c>
    </row>
    <row r="609" spans="4:5" x14ac:dyDescent="0.4">
      <c r="D609" s="73">
        <f>Данные!X787-Данные!X788</f>
        <v>0</v>
      </c>
      <c r="E609" s="74">
        <f>Данные!Y787-Данные!Y788</f>
        <v>0</v>
      </c>
    </row>
    <row r="610" spans="4:5" x14ac:dyDescent="0.4">
      <c r="D610" s="73">
        <f>Данные!X788-Данные!X789</f>
        <v>0</v>
      </c>
      <c r="E610" s="74">
        <f>Данные!Y788-Данные!Y789</f>
        <v>0</v>
      </c>
    </row>
    <row r="611" spans="4:5" x14ac:dyDescent="0.4">
      <c r="D611" s="73">
        <f>Данные!X789-Данные!X790</f>
        <v>0</v>
      </c>
      <c r="E611" s="74">
        <f>Данные!Y789-Данные!Y790</f>
        <v>0</v>
      </c>
    </row>
    <row r="612" spans="4:5" x14ac:dyDescent="0.4">
      <c r="D612" s="73">
        <f>Данные!X790-Данные!X791</f>
        <v>0</v>
      </c>
      <c r="E612" s="74">
        <f>Данные!Y790-Данные!Y791</f>
        <v>0</v>
      </c>
    </row>
    <row r="613" spans="4:5" x14ac:dyDescent="0.4">
      <c r="D613" s="73">
        <f>Данные!X791-Данные!X792</f>
        <v>0</v>
      </c>
      <c r="E613" s="74">
        <f>Данные!Y791-Данные!Y792</f>
        <v>0</v>
      </c>
    </row>
    <row r="614" spans="4:5" x14ac:dyDescent="0.4">
      <c r="D614" s="73">
        <f>Данные!X792-Данные!X793</f>
        <v>0</v>
      </c>
      <c r="E614" s="74">
        <f>Данные!Y792-Данные!Y793</f>
        <v>0</v>
      </c>
    </row>
    <row r="615" spans="4:5" x14ac:dyDescent="0.4">
      <c r="D615" s="73">
        <f>Данные!X793-Данные!X794</f>
        <v>0</v>
      </c>
      <c r="E615" s="74">
        <f>Данные!Y793-Данные!Y794</f>
        <v>0</v>
      </c>
    </row>
    <row r="616" spans="4:5" x14ac:dyDescent="0.4">
      <c r="D616" s="73">
        <f>Данные!X794-Данные!X795</f>
        <v>0</v>
      </c>
      <c r="E616" s="74">
        <f>Данные!Y794-Данные!Y795</f>
        <v>0</v>
      </c>
    </row>
    <row r="617" spans="4:5" x14ac:dyDescent="0.4">
      <c r="D617" s="73">
        <f>Данные!X795-Данные!X796</f>
        <v>0</v>
      </c>
      <c r="E617" s="74">
        <f>Данные!Y795-Данные!Y796</f>
        <v>0</v>
      </c>
    </row>
    <row r="618" spans="4:5" x14ac:dyDescent="0.4">
      <c r="D618" s="73">
        <f>Данные!X796-Данные!X797</f>
        <v>0</v>
      </c>
      <c r="E618" s="74">
        <f>Данные!Y796-Данные!Y797</f>
        <v>0</v>
      </c>
    </row>
    <row r="619" spans="4:5" x14ac:dyDescent="0.4">
      <c r="D619" s="73">
        <f>Данные!X797-Данные!X798</f>
        <v>0</v>
      </c>
      <c r="E619" s="74">
        <f>Данные!Y797-Данные!Y798</f>
        <v>0</v>
      </c>
    </row>
    <row r="620" spans="4:5" x14ac:dyDescent="0.4">
      <c r="D620" s="73">
        <f>Данные!X798-Данные!X799</f>
        <v>0</v>
      </c>
      <c r="E620" s="74">
        <f>Данные!Y798-Данные!Y799</f>
        <v>0</v>
      </c>
    </row>
    <row r="621" spans="4:5" x14ac:dyDescent="0.4">
      <c r="D621" s="73">
        <f>Данные!X799-Данные!X800</f>
        <v>0</v>
      </c>
      <c r="E621" s="74">
        <f>Данные!Y799-Данные!Y800</f>
        <v>0</v>
      </c>
    </row>
    <row r="622" spans="4:5" x14ac:dyDescent="0.4">
      <c r="D622" s="73">
        <f>Данные!X800-Данные!X801</f>
        <v>0</v>
      </c>
      <c r="E622" s="74">
        <f>Данные!Y800-Данные!Y801</f>
        <v>0</v>
      </c>
    </row>
    <row r="623" spans="4:5" x14ac:dyDescent="0.4">
      <c r="D623" s="73">
        <f>Данные!X801-Данные!X802</f>
        <v>0</v>
      </c>
      <c r="E623" s="74">
        <f>Данные!Y801-Данные!Y802</f>
        <v>0</v>
      </c>
    </row>
    <row r="624" spans="4:5" x14ac:dyDescent="0.4">
      <c r="D624" s="73">
        <f>Данные!X802-Данные!X803</f>
        <v>0</v>
      </c>
      <c r="E624" s="74">
        <f>Данные!Y802-Данные!Y803</f>
        <v>0</v>
      </c>
    </row>
    <row r="625" spans="4:5" x14ac:dyDescent="0.4">
      <c r="D625" s="73">
        <f>Данные!X803-Данные!X804</f>
        <v>0</v>
      </c>
      <c r="E625" s="74">
        <f>Данные!Y803-Данные!Y804</f>
        <v>0</v>
      </c>
    </row>
    <row r="626" spans="4:5" x14ac:dyDescent="0.4">
      <c r="D626" s="73">
        <f>Данные!X804-Данные!X805</f>
        <v>0</v>
      </c>
      <c r="E626" s="74">
        <f>Данные!Y804-Данные!Y805</f>
        <v>0</v>
      </c>
    </row>
    <row r="627" spans="4:5" x14ac:dyDescent="0.4">
      <c r="D627" s="73">
        <f>Данные!X805-Данные!X806</f>
        <v>0</v>
      </c>
      <c r="E627" s="74">
        <f>Данные!Y805-Данные!Y806</f>
        <v>0</v>
      </c>
    </row>
    <row r="628" spans="4:5" x14ac:dyDescent="0.4">
      <c r="D628" s="73">
        <f>Данные!X806-Данные!X807</f>
        <v>0</v>
      </c>
      <c r="E628" s="74">
        <f>Данные!Y806-Данные!Y807</f>
        <v>0</v>
      </c>
    </row>
    <row r="629" spans="4:5" x14ac:dyDescent="0.4">
      <c r="D629" s="73">
        <f>Данные!X807-Данные!X808</f>
        <v>0</v>
      </c>
      <c r="E629" s="74">
        <f>Данные!Y807-Данные!Y808</f>
        <v>0</v>
      </c>
    </row>
    <row r="630" spans="4:5" x14ac:dyDescent="0.4">
      <c r="D630" s="73">
        <f>Данные!X808-Данные!X809</f>
        <v>0</v>
      </c>
      <c r="E630" s="74">
        <f>Данные!Y808-Данные!Y809</f>
        <v>0</v>
      </c>
    </row>
    <row r="631" spans="4:5" x14ac:dyDescent="0.4">
      <c r="D631" s="73">
        <f>Данные!X809-Данные!X810</f>
        <v>0</v>
      </c>
      <c r="E631" s="74">
        <f>Данные!Y809-Данные!Y810</f>
        <v>0</v>
      </c>
    </row>
    <row r="632" spans="4:5" x14ac:dyDescent="0.4">
      <c r="D632" s="73">
        <f>Данные!X810-Данные!X811</f>
        <v>0</v>
      </c>
      <c r="E632" s="74">
        <f>Данные!Y810-Данные!Y811</f>
        <v>0</v>
      </c>
    </row>
    <row r="633" spans="4:5" x14ac:dyDescent="0.4">
      <c r="D633" s="73">
        <f>Данные!X811-Данные!X812</f>
        <v>0</v>
      </c>
      <c r="E633" s="74">
        <f>Данные!Y811-Данные!Y812</f>
        <v>0</v>
      </c>
    </row>
    <row r="634" spans="4:5" x14ac:dyDescent="0.4">
      <c r="D634" s="73">
        <f>Данные!X812-Данные!X813</f>
        <v>0</v>
      </c>
      <c r="E634" s="74">
        <f>Данные!Y812-Данные!Y813</f>
        <v>0</v>
      </c>
    </row>
    <row r="635" spans="4:5" x14ac:dyDescent="0.4">
      <c r="D635" s="73">
        <f>Данные!X813-Данные!X814</f>
        <v>0</v>
      </c>
      <c r="E635" s="74">
        <f>Данные!Y813-Данные!Y814</f>
        <v>0</v>
      </c>
    </row>
    <row r="636" spans="4:5" x14ac:dyDescent="0.4">
      <c r="D636" s="73">
        <f>Данные!X814-Данные!X815</f>
        <v>0</v>
      </c>
      <c r="E636" s="74">
        <f>Данные!Y814-Данные!Y815</f>
        <v>0</v>
      </c>
    </row>
    <row r="637" spans="4:5" x14ac:dyDescent="0.4">
      <c r="D637" s="73">
        <f>Данные!X815-Данные!X816</f>
        <v>0</v>
      </c>
      <c r="E637" s="74">
        <f>Данные!Y815-Данные!Y816</f>
        <v>0</v>
      </c>
    </row>
    <row r="638" spans="4:5" x14ac:dyDescent="0.4">
      <c r="D638" s="73">
        <f>Данные!X816-Данные!X817</f>
        <v>0</v>
      </c>
      <c r="E638" s="74">
        <f>Данные!Y816-Данные!Y817</f>
        <v>0</v>
      </c>
    </row>
    <row r="639" spans="4:5" x14ac:dyDescent="0.4">
      <c r="D639" s="73">
        <f>Данные!X817-Данные!X818</f>
        <v>0</v>
      </c>
      <c r="E639" s="74">
        <f>Данные!Y817-Данные!Y818</f>
        <v>0</v>
      </c>
    </row>
    <row r="640" spans="4:5" x14ac:dyDescent="0.4">
      <c r="D640" s="73">
        <f>Данные!X818-Данные!X819</f>
        <v>0</v>
      </c>
      <c r="E640" s="74">
        <f>Данные!Y818-Данные!Y819</f>
        <v>0</v>
      </c>
    </row>
    <row r="641" spans="4:5" x14ac:dyDescent="0.4">
      <c r="D641" s="73">
        <f>Данные!X819-Данные!X820</f>
        <v>0</v>
      </c>
      <c r="E641" s="74">
        <f>Данные!Y819-Данные!Y820</f>
        <v>0</v>
      </c>
    </row>
    <row r="642" spans="4:5" x14ac:dyDescent="0.4">
      <c r="D642" s="73">
        <f>Данные!X820-Данные!X821</f>
        <v>0</v>
      </c>
      <c r="E642" s="74">
        <f>Данные!Y820-Данные!Y821</f>
        <v>0</v>
      </c>
    </row>
    <row r="643" spans="4:5" x14ac:dyDescent="0.4">
      <c r="D643" s="73">
        <f>Данные!X821-Данные!X822</f>
        <v>0</v>
      </c>
      <c r="E643" s="74">
        <f>Данные!Y821-Данные!Y822</f>
        <v>0</v>
      </c>
    </row>
    <row r="644" spans="4:5" x14ac:dyDescent="0.4">
      <c r="D644" s="73">
        <f>Данные!X822-Данные!X823</f>
        <v>0</v>
      </c>
      <c r="E644" s="74">
        <f>Данные!Y822-Данные!Y823</f>
        <v>0</v>
      </c>
    </row>
    <row r="645" spans="4:5" x14ac:dyDescent="0.4">
      <c r="D645" s="73">
        <f>Данные!X823-Данные!X824</f>
        <v>0</v>
      </c>
      <c r="E645" s="74">
        <f>Данные!Y823-Данные!Y824</f>
        <v>0</v>
      </c>
    </row>
    <row r="646" spans="4:5" x14ac:dyDescent="0.4">
      <c r="D646" s="73">
        <f>Данные!X824-Данные!X825</f>
        <v>0</v>
      </c>
      <c r="E646" s="74">
        <f>Данные!Y824-Данные!Y825</f>
        <v>0</v>
      </c>
    </row>
    <row r="647" spans="4:5" x14ac:dyDescent="0.4">
      <c r="D647" s="73">
        <f>Данные!X825-Данные!X826</f>
        <v>0</v>
      </c>
      <c r="E647" s="74">
        <f>Данные!Y825-Данные!Y826</f>
        <v>0</v>
      </c>
    </row>
    <row r="648" spans="4:5" x14ac:dyDescent="0.4">
      <c r="D648" s="73">
        <f>Данные!X826-Данные!X827</f>
        <v>0</v>
      </c>
      <c r="E648" s="74">
        <f>Данные!Y826-Данные!Y827</f>
        <v>0</v>
      </c>
    </row>
    <row r="649" spans="4:5" x14ac:dyDescent="0.4">
      <c r="D649" s="73">
        <f>Данные!X827-Данные!X828</f>
        <v>0</v>
      </c>
      <c r="E649" s="74">
        <f>Данные!Y827-Данные!Y828</f>
        <v>0</v>
      </c>
    </row>
    <row r="650" spans="4:5" x14ac:dyDescent="0.4">
      <c r="D650" s="73">
        <f>Данные!X828-Данные!X829</f>
        <v>0</v>
      </c>
      <c r="E650" s="74">
        <f>Данные!Y828-Данные!Y829</f>
        <v>0</v>
      </c>
    </row>
    <row r="651" spans="4:5" x14ac:dyDescent="0.4">
      <c r="D651" s="73">
        <f>Данные!X829-Данные!X830</f>
        <v>0</v>
      </c>
      <c r="E651" s="74">
        <f>Данные!Y829-Данные!Y830</f>
        <v>0</v>
      </c>
    </row>
    <row r="652" spans="4:5" x14ac:dyDescent="0.4">
      <c r="D652" s="73">
        <f>Данные!X830-Данные!X831</f>
        <v>0</v>
      </c>
      <c r="E652" s="74">
        <f>Данные!Y830-Данные!Y831</f>
        <v>0</v>
      </c>
    </row>
    <row r="653" spans="4:5" x14ac:dyDescent="0.4">
      <c r="D653" s="73">
        <f>Данные!X831-Данные!X832</f>
        <v>0</v>
      </c>
      <c r="E653" s="74">
        <f>Данные!Y831-Данные!Y832</f>
        <v>0</v>
      </c>
    </row>
    <row r="654" spans="4:5" x14ac:dyDescent="0.4">
      <c r="D654" s="73">
        <f>Данные!X832-Данные!X833</f>
        <v>0</v>
      </c>
      <c r="E654" s="74">
        <f>Данные!Y832-Данные!Y833</f>
        <v>0</v>
      </c>
    </row>
    <row r="655" spans="4:5" x14ac:dyDescent="0.4">
      <c r="D655" s="73">
        <f>Данные!X833-Данные!X834</f>
        <v>0</v>
      </c>
      <c r="E655" s="74">
        <f>Данные!Y833-Данные!Y834</f>
        <v>0</v>
      </c>
    </row>
    <row r="656" spans="4:5" x14ac:dyDescent="0.4">
      <c r="D656" s="73">
        <f>Данные!X834-Данные!X835</f>
        <v>0</v>
      </c>
      <c r="E656" s="74">
        <f>Данные!Y834-Данные!Y835</f>
        <v>0</v>
      </c>
    </row>
    <row r="657" spans="4:5" x14ac:dyDescent="0.4">
      <c r="D657" s="73">
        <f>Данные!X835-Данные!X836</f>
        <v>0</v>
      </c>
      <c r="E657" s="74">
        <f>Данные!Y835-Данные!Y836</f>
        <v>0</v>
      </c>
    </row>
    <row r="658" spans="4:5" x14ac:dyDescent="0.4">
      <c r="D658" s="73">
        <f>Данные!X836-Данные!X837</f>
        <v>0</v>
      </c>
      <c r="E658" s="74">
        <f>Данные!Y836-Данные!Y837</f>
        <v>0</v>
      </c>
    </row>
    <row r="659" spans="4:5" x14ac:dyDescent="0.4">
      <c r="D659" s="73">
        <f>Данные!X837-Данные!X838</f>
        <v>0</v>
      </c>
      <c r="E659" s="74">
        <f>Данные!Y837-Данные!Y838</f>
        <v>0</v>
      </c>
    </row>
    <row r="660" spans="4:5" x14ac:dyDescent="0.4">
      <c r="D660" s="73">
        <f>Данные!X838-Данные!X839</f>
        <v>0</v>
      </c>
      <c r="E660" s="74">
        <f>Данные!Y838-Данные!Y839</f>
        <v>0</v>
      </c>
    </row>
    <row r="661" spans="4:5" x14ac:dyDescent="0.4">
      <c r="D661" s="73">
        <f>Данные!X839-Данные!X840</f>
        <v>0</v>
      </c>
      <c r="E661" s="74">
        <f>Данные!Y839-Данные!Y840</f>
        <v>0</v>
      </c>
    </row>
    <row r="662" spans="4:5" x14ac:dyDescent="0.4">
      <c r="D662" s="73">
        <f>Данные!X840-Данные!X841</f>
        <v>0</v>
      </c>
      <c r="E662" s="74">
        <f>Данные!Y840-Данные!Y841</f>
        <v>0</v>
      </c>
    </row>
    <row r="663" spans="4:5" x14ac:dyDescent="0.4">
      <c r="D663" s="73">
        <f>Данные!X841-Данные!X842</f>
        <v>0</v>
      </c>
      <c r="E663" s="74">
        <f>Данные!Y841-Данные!Y842</f>
        <v>0</v>
      </c>
    </row>
    <row r="664" spans="4:5" x14ac:dyDescent="0.4">
      <c r="D664" s="73">
        <f>Данные!X842-Данные!X843</f>
        <v>0</v>
      </c>
      <c r="E664" s="74">
        <f>Данные!Y842-Данные!Y843</f>
        <v>0</v>
      </c>
    </row>
    <row r="665" spans="4:5" x14ac:dyDescent="0.4">
      <c r="D665" s="73">
        <f>Данные!X843-Данные!X844</f>
        <v>0</v>
      </c>
      <c r="E665" s="74">
        <f>Данные!Y843-Данные!Y844</f>
        <v>0</v>
      </c>
    </row>
    <row r="666" spans="4:5" x14ac:dyDescent="0.4">
      <c r="D666" s="73">
        <f>Данные!X844-Данные!X845</f>
        <v>0</v>
      </c>
      <c r="E666" s="74">
        <f>Данные!Y844-Данные!Y845</f>
        <v>0</v>
      </c>
    </row>
    <row r="667" spans="4:5" x14ac:dyDescent="0.4">
      <c r="D667" s="73">
        <f>Данные!X845-Данные!X846</f>
        <v>0</v>
      </c>
      <c r="E667" s="74">
        <f>Данные!Y845-Данные!Y846</f>
        <v>0</v>
      </c>
    </row>
    <row r="668" spans="4:5" x14ac:dyDescent="0.4">
      <c r="D668" s="73">
        <f>Данные!X846-Данные!X847</f>
        <v>0</v>
      </c>
      <c r="E668" s="74">
        <f>Данные!Y846-Данные!Y847</f>
        <v>0</v>
      </c>
    </row>
    <row r="669" spans="4:5" x14ac:dyDescent="0.4">
      <c r="D669" s="73">
        <f>Данные!X847-Данные!X848</f>
        <v>0</v>
      </c>
      <c r="E669" s="74">
        <f>Данные!Y847-Данные!Y848</f>
        <v>0</v>
      </c>
    </row>
    <row r="670" spans="4:5" x14ac:dyDescent="0.4">
      <c r="D670" s="73">
        <f>Данные!X848-Данные!X849</f>
        <v>0</v>
      </c>
      <c r="E670" s="74">
        <f>Данные!Y848-Данные!Y849</f>
        <v>0</v>
      </c>
    </row>
    <row r="671" spans="4:5" x14ac:dyDescent="0.4">
      <c r="D671" s="73">
        <f>Данные!X849-Данные!X850</f>
        <v>0</v>
      </c>
      <c r="E671" s="74">
        <f>Данные!Y849-Данные!Y850</f>
        <v>0</v>
      </c>
    </row>
    <row r="672" spans="4:5" x14ac:dyDescent="0.4">
      <c r="D672" s="73">
        <f>Данные!X850-Данные!X851</f>
        <v>0</v>
      </c>
      <c r="E672" s="74">
        <f>Данные!Y850-Данные!Y851</f>
        <v>0</v>
      </c>
    </row>
    <row r="673" spans="4:5" x14ac:dyDescent="0.4">
      <c r="D673" s="73">
        <f>Данные!X851-Данные!X852</f>
        <v>0</v>
      </c>
      <c r="E673" s="74">
        <f>Данные!Y851-Данные!Y852</f>
        <v>0</v>
      </c>
    </row>
    <row r="674" spans="4:5" x14ac:dyDescent="0.4">
      <c r="D674" s="73">
        <f>Данные!X852-Данные!X853</f>
        <v>0</v>
      </c>
      <c r="E674" s="74">
        <f>Данные!Y852-Данные!Y853</f>
        <v>0</v>
      </c>
    </row>
    <row r="675" spans="4:5" x14ac:dyDescent="0.4">
      <c r="D675" s="73">
        <f>Данные!X853-Данные!X854</f>
        <v>0</v>
      </c>
      <c r="E675" s="74">
        <f>Данные!Y853-Данные!Y854</f>
        <v>0</v>
      </c>
    </row>
    <row r="676" spans="4:5" x14ac:dyDescent="0.4">
      <c r="D676" s="73">
        <f>Данные!X854-Данные!X855</f>
        <v>0</v>
      </c>
      <c r="E676" s="74">
        <f>Данные!Y854-Данные!Y855</f>
        <v>0</v>
      </c>
    </row>
    <row r="677" spans="4:5" x14ac:dyDescent="0.4">
      <c r="D677" s="73">
        <f>Данные!X855-Данные!X856</f>
        <v>0</v>
      </c>
      <c r="E677" s="74">
        <f>Данные!Y855-Данные!Y856</f>
        <v>0</v>
      </c>
    </row>
    <row r="678" spans="4:5" x14ac:dyDescent="0.4">
      <c r="D678" s="73">
        <f>Данные!X856-Данные!X857</f>
        <v>0</v>
      </c>
      <c r="E678" s="74">
        <f>Данные!Y856-Данные!Y857</f>
        <v>0</v>
      </c>
    </row>
    <row r="679" spans="4:5" x14ac:dyDescent="0.4">
      <c r="D679" s="73">
        <f>Данные!X857-Данные!X858</f>
        <v>0</v>
      </c>
      <c r="E679" s="74">
        <f>Данные!Y857-Данные!Y858</f>
        <v>0</v>
      </c>
    </row>
    <row r="680" spans="4:5" x14ac:dyDescent="0.4">
      <c r="D680" s="73">
        <f>Данные!X858-Данные!X859</f>
        <v>0</v>
      </c>
      <c r="E680" s="74">
        <f>Данные!Y858-Данные!Y859</f>
        <v>0</v>
      </c>
    </row>
    <row r="681" spans="4:5" x14ac:dyDescent="0.4">
      <c r="D681" s="73">
        <f>Данные!X859-Данные!X860</f>
        <v>0</v>
      </c>
      <c r="E681" s="74">
        <f>Данные!Y859-Данные!Y860</f>
        <v>0</v>
      </c>
    </row>
    <row r="682" spans="4:5" x14ac:dyDescent="0.4">
      <c r="D682" s="73">
        <f>Данные!X860-Данные!X861</f>
        <v>0</v>
      </c>
      <c r="E682" s="74">
        <f>Данные!Y860-Данные!Y861</f>
        <v>0</v>
      </c>
    </row>
    <row r="683" spans="4:5" x14ac:dyDescent="0.4">
      <c r="D683" s="73">
        <f>Данные!X861-Данные!X862</f>
        <v>0</v>
      </c>
      <c r="E683" s="74">
        <f>Данные!Y861-Данные!Y862</f>
        <v>0</v>
      </c>
    </row>
    <row r="684" spans="4:5" x14ac:dyDescent="0.4">
      <c r="D684" s="73">
        <f>Данные!X862-Данные!X863</f>
        <v>0</v>
      </c>
      <c r="E684" s="74">
        <f>Данные!Y862-Данные!Y863</f>
        <v>0</v>
      </c>
    </row>
    <row r="685" spans="4:5" x14ac:dyDescent="0.4">
      <c r="D685" s="73">
        <f>Данные!X863-Данные!X864</f>
        <v>0</v>
      </c>
      <c r="E685" s="74">
        <f>Данные!Y863-Данные!Y864</f>
        <v>0</v>
      </c>
    </row>
    <row r="686" spans="4:5" x14ac:dyDescent="0.4">
      <c r="D686" s="73">
        <f>Данные!X864-Данные!X865</f>
        <v>0</v>
      </c>
      <c r="E686" s="74">
        <f>Данные!Y864-Данные!Y865</f>
        <v>0</v>
      </c>
    </row>
    <row r="687" spans="4:5" x14ac:dyDescent="0.4">
      <c r="D687" s="73">
        <f>Данные!X865-Данные!X866</f>
        <v>0</v>
      </c>
      <c r="E687" s="74">
        <f>Данные!Y865-Данные!Y866</f>
        <v>0</v>
      </c>
    </row>
    <row r="688" spans="4:5" x14ac:dyDescent="0.4">
      <c r="D688" s="73">
        <f>Данные!X866-Данные!X867</f>
        <v>0</v>
      </c>
      <c r="E688" s="74">
        <f>Данные!Y866-Данные!Y867</f>
        <v>0</v>
      </c>
    </row>
    <row r="689" spans="4:5" x14ac:dyDescent="0.4">
      <c r="D689" s="73">
        <f>Данные!X867-Данные!X868</f>
        <v>0</v>
      </c>
      <c r="E689" s="74">
        <f>Данные!Y867-Данные!Y868</f>
        <v>0</v>
      </c>
    </row>
    <row r="690" spans="4:5" x14ac:dyDescent="0.4">
      <c r="D690" s="73">
        <f>Данные!X868-Данные!X869</f>
        <v>0</v>
      </c>
      <c r="E690" s="74">
        <f>Данные!Y868-Данные!Y869</f>
        <v>0</v>
      </c>
    </row>
    <row r="691" spans="4:5" x14ac:dyDescent="0.4">
      <c r="D691" s="73">
        <f>Данные!X869-Данные!X870</f>
        <v>0</v>
      </c>
      <c r="E691" s="74">
        <f>Данные!Y869-Данные!Y870</f>
        <v>0</v>
      </c>
    </row>
    <row r="692" spans="4:5" x14ac:dyDescent="0.4">
      <c r="D692" s="73">
        <f>Данные!X870-Данные!X871</f>
        <v>0</v>
      </c>
      <c r="E692" s="74">
        <f>Данные!Y870-Данные!Y871</f>
        <v>0</v>
      </c>
    </row>
    <row r="693" spans="4:5" x14ac:dyDescent="0.4">
      <c r="D693" s="73">
        <f>Данные!X871-Данные!X872</f>
        <v>0</v>
      </c>
      <c r="E693" s="74">
        <f>Данные!Y871-Данные!Y872</f>
        <v>0</v>
      </c>
    </row>
    <row r="694" spans="4:5" x14ac:dyDescent="0.4">
      <c r="D694" s="73">
        <f>Данные!X872-Данные!X873</f>
        <v>0</v>
      </c>
      <c r="E694" s="74">
        <f>Данные!Y872-Данные!Y873</f>
        <v>0</v>
      </c>
    </row>
    <row r="695" spans="4:5" x14ac:dyDescent="0.4">
      <c r="D695" s="73">
        <f>Данные!X873-Данные!X874</f>
        <v>0</v>
      </c>
      <c r="E695" s="74">
        <f>Данные!Y873-Данные!Y874</f>
        <v>0</v>
      </c>
    </row>
    <row r="696" spans="4:5" x14ac:dyDescent="0.4">
      <c r="D696" s="73">
        <f>Данные!X874-Данные!X875</f>
        <v>0</v>
      </c>
      <c r="E696" s="74">
        <f>Данные!Y874-Данные!Y875</f>
        <v>0</v>
      </c>
    </row>
    <row r="697" spans="4:5" x14ac:dyDescent="0.4">
      <c r="D697" s="73">
        <f>Данные!X875-Данные!X876</f>
        <v>0</v>
      </c>
      <c r="E697" s="74">
        <f>Данные!Y875-Данные!Y876</f>
        <v>0</v>
      </c>
    </row>
    <row r="698" spans="4:5" x14ac:dyDescent="0.4">
      <c r="D698" s="73">
        <f>Данные!X876-Данные!X877</f>
        <v>0</v>
      </c>
      <c r="E698" s="74">
        <f>Данные!Y876-Данные!Y877</f>
        <v>0</v>
      </c>
    </row>
    <row r="699" spans="4:5" x14ac:dyDescent="0.4">
      <c r="D699" s="73">
        <f>Данные!X877-Данные!X878</f>
        <v>0</v>
      </c>
      <c r="E699" s="74">
        <f>Данные!Y877-Данные!Y878</f>
        <v>0</v>
      </c>
    </row>
    <row r="700" spans="4:5" x14ac:dyDescent="0.4">
      <c r="D700" s="73">
        <f>Данные!X878-Данные!X879</f>
        <v>0</v>
      </c>
      <c r="E700" s="74">
        <f>Данные!Y878-Данные!Y879</f>
        <v>0</v>
      </c>
    </row>
    <row r="701" spans="4:5" x14ac:dyDescent="0.4">
      <c r="D701" s="73">
        <f>Данные!X879-Данные!X880</f>
        <v>0</v>
      </c>
      <c r="E701" s="74">
        <f>Данные!Y879-Данные!Y880</f>
        <v>0</v>
      </c>
    </row>
    <row r="702" spans="4:5" x14ac:dyDescent="0.4">
      <c r="D702" s="73">
        <f>Данные!X880-Данные!X881</f>
        <v>0</v>
      </c>
      <c r="E702" s="74">
        <f>Данные!Y880-Данные!Y881</f>
        <v>0</v>
      </c>
    </row>
    <row r="703" spans="4:5" x14ac:dyDescent="0.4">
      <c r="D703" s="73">
        <f>Данные!X881-Данные!X882</f>
        <v>0</v>
      </c>
      <c r="E703" s="74">
        <f>Данные!Y881-Данные!Y882</f>
        <v>0</v>
      </c>
    </row>
    <row r="704" spans="4:5" x14ac:dyDescent="0.4">
      <c r="D704" s="73">
        <f>Данные!X882-Данные!X883</f>
        <v>0</v>
      </c>
      <c r="E704" s="74">
        <f>Данные!Y882-Данные!Y883</f>
        <v>0</v>
      </c>
    </row>
    <row r="705" spans="4:5" x14ac:dyDescent="0.4">
      <c r="D705" s="73">
        <f>Данные!X883-Данные!X884</f>
        <v>0</v>
      </c>
      <c r="E705" s="74">
        <f>Данные!Y883-Данные!Y884</f>
        <v>0</v>
      </c>
    </row>
    <row r="706" spans="4:5" x14ac:dyDescent="0.4">
      <c r="D706" s="73">
        <f>Данные!X884-Данные!X885</f>
        <v>0</v>
      </c>
      <c r="E706" s="74">
        <f>Данные!Y884-Данные!Y885</f>
        <v>0</v>
      </c>
    </row>
    <row r="707" spans="4:5" x14ac:dyDescent="0.4">
      <c r="D707" s="73">
        <f>Данные!X885-Данные!X886</f>
        <v>0</v>
      </c>
      <c r="E707" s="74">
        <f>Данные!Y885-Данные!Y886</f>
        <v>0</v>
      </c>
    </row>
    <row r="708" spans="4:5" x14ac:dyDescent="0.4">
      <c r="D708" s="73">
        <f>Данные!X886-Данные!X887</f>
        <v>0</v>
      </c>
      <c r="E708" s="74">
        <f>Данные!Y886-Данные!Y887</f>
        <v>0</v>
      </c>
    </row>
    <row r="709" spans="4:5" x14ac:dyDescent="0.4">
      <c r="D709" s="73">
        <f>Данные!X887-Данные!X888</f>
        <v>0</v>
      </c>
      <c r="E709" s="74">
        <f>Данные!Y887-Данные!Y888</f>
        <v>0</v>
      </c>
    </row>
    <row r="710" spans="4:5" x14ac:dyDescent="0.4">
      <c r="D710" s="73">
        <f>Данные!X888-Данные!X889</f>
        <v>0</v>
      </c>
      <c r="E710" s="74">
        <f>Данные!Y888-Данные!Y889</f>
        <v>0</v>
      </c>
    </row>
    <row r="711" spans="4:5" x14ac:dyDescent="0.4">
      <c r="D711" s="73">
        <f>Данные!X889-Данные!X890</f>
        <v>0</v>
      </c>
      <c r="E711" s="74">
        <f>Данные!Y889-Данные!Y890</f>
        <v>0</v>
      </c>
    </row>
    <row r="712" spans="4:5" x14ac:dyDescent="0.4">
      <c r="D712" s="73">
        <f>Данные!X890-Данные!X891</f>
        <v>0</v>
      </c>
      <c r="E712" s="74">
        <f>Данные!Y890-Данные!Y891</f>
        <v>0</v>
      </c>
    </row>
    <row r="713" spans="4:5" x14ac:dyDescent="0.4">
      <c r="D713" s="73">
        <f>Данные!X891-Данные!X892</f>
        <v>0</v>
      </c>
      <c r="E713" s="74">
        <f>Данные!Y891-Данные!Y892</f>
        <v>0</v>
      </c>
    </row>
    <row r="714" spans="4:5" x14ac:dyDescent="0.4">
      <c r="D714" s="73">
        <f>Данные!X892-Данные!X893</f>
        <v>0</v>
      </c>
      <c r="E714" s="74">
        <f>Данные!Y892-Данные!Y893</f>
        <v>0</v>
      </c>
    </row>
    <row r="715" spans="4:5" x14ac:dyDescent="0.4">
      <c r="D715" s="73">
        <f>Данные!X893-Данные!X894</f>
        <v>0</v>
      </c>
      <c r="E715" s="74">
        <f>Данные!Y893-Данные!Y894</f>
        <v>0</v>
      </c>
    </row>
    <row r="716" spans="4:5" x14ac:dyDescent="0.4">
      <c r="D716" s="73">
        <f>Данные!X894-Данные!X895</f>
        <v>0</v>
      </c>
      <c r="E716" s="74">
        <f>Данные!Y894-Данные!Y895</f>
        <v>0</v>
      </c>
    </row>
    <row r="717" spans="4:5" x14ac:dyDescent="0.4">
      <c r="D717" s="73">
        <f>Данные!X895-Данные!X896</f>
        <v>0</v>
      </c>
      <c r="E717" s="74">
        <f>Данные!Y895-Данные!Y896</f>
        <v>0</v>
      </c>
    </row>
    <row r="718" spans="4:5" x14ac:dyDescent="0.4">
      <c r="D718" s="73">
        <f>Данные!X896-Данные!X897</f>
        <v>0</v>
      </c>
      <c r="E718" s="74">
        <f>Данные!Y896-Данные!Y897</f>
        <v>0</v>
      </c>
    </row>
    <row r="719" spans="4:5" x14ac:dyDescent="0.4">
      <c r="D719" s="73">
        <f>Данные!X897-Данные!X898</f>
        <v>0</v>
      </c>
      <c r="E719" s="74">
        <f>Данные!Y897-Данные!Y898</f>
        <v>0</v>
      </c>
    </row>
    <row r="720" spans="4:5" x14ac:dyDescent="0.4">
      <c r="D720" s="73">
        <f>Данные!X898-Данные!X899</f>
        <v>0</v>
      </c>
      <c r="E720" s="74">
        <f>Данные!Y898-Данные!Y899</f>
        <v>0</v>
      </c>
    </row>
    <row r="721" spans="4:5" x14ac:dyDescent="0.4">
      <c r="D721" s="73">
        <f>Данные!X899-Данные!X900</f>
        <v>0</v>
      </c>
      <c r="E721" s="74">
        <f>Данные!Y899-Данные!Y900</f>
        <v>0</v>
      </c>
    </row>
    <row r="722" spans="4:5" x14ac:dyDescent="0.4">
      <c r="D722" s="73">
        <f>Данные!X900-Данные!X901</f>
        <v>0</v>
      </c>
      <c r="E722" s="74">
        <f>Данные!Y900-Данные!Y901</f>
        <v>0</v>
      </c>
    </row>
    <row r="723" spans="4:5" x14ac:dyDescent="0.4">
      <c r="D723" s="73">
        <f>Данные!X901-Данные!X902</f>
        <v>0</v>
      </c>
      <c r="E723" s="74">
        <f>Данные!Y901-Данные!Y902</f>
        <v>0</v>
      </c>
    </row>
    <row r="724" spans="4:5" x14ac:dyDescent="0.4">
      <c r="D724" s="73">
        <f>Данные!X902-Данные!X903</f>
        <v>0</v>
      </c>
      <c r="E724" s="74">
        <f>Данные!Y902-Данные!Y903</f>
        <v>0</v>
      </c>
    </row>
    <row r="725" spans="4:5" x14ac:dyDescent="0.4">
      <c r="D725" s="73">
        <f>Данные!X903-Данные!X904</f>
        <v>0</v>
      </c>
      <c r="E725" s="74">
        <f>Данные!Y903-Данные!Y904</f>
        <v>0</v>
      </c>
    </row>
    <row r="726" spans="4:5" x14ac:dyDescent="0.4">
      <c r="D726" s="73">
        <f>Данные!X904-Данные!X905</f>
        <v>0</v>
      </c>
      <c r="E726" s="74">
        <f>Данные!Y904-Данные!Y905</f>
        <v>0</v>
      </c>
    </row>
    <row r="727" spans="4:5" x14ac:dyDescent="0.4">
      <c r="D727" s="73">
        <f>Данные!X905-Данные!X906</f>
        <v>0</v>
      </c>
      <c r="E727" s="74">
        <f>Данные!Y905-Данные!Y906</f>
        <v>0</v>
      </c>
    </row>
    <row r="728" spans="4:5" x14ac:dyDescent="0.4">
      <c r="D728" s="73">
        <f>Данные!X906-Данные!X907</f>
        <v>0</v>
      </c>
      <c r="E728" s="74">
        <f>Данные!Y906-Данные!Y907</f>
        <v>0</v>
      </c>
    </row>
    <row r="729" spans="4:5" x14ac:dyDescent="0.4">
      <c r="D729" s="73">
        <f>Данные!X907-Данные!X908</f>
        <v>0</v>
      </c>
      <c r="E729" s="74">
        <f>Данные!Y907-Данные!Y908</f>
        <v>0</v>
      </c>
    </row>
    <row r="730" spans="4:5" x14ac:dyDescent="0.4">
      <c r="D730" s="73">
        <f>Данные!X908-Данные!X909</f>
        <v>0</v>
      </c>
      <c r="E730" s="74">
        <f>Данные!Y908-Данные!Y909</f>
        <v>0</v>
      </c>
    </row>
    <row r="731" spans="4:5" x14ac:dyDescent="0.4">
      <c r="D731" s="73">
        <f>Данные!X909-Данные!X910</f>
        <v>0</v>
      </c>
      <c r="E731" s="74">
        <f>Данные!Y909-Данные!Y910</f>
        <v>0</v>
      </c>
    </row>
    <row r="732" spans="4:5" x14ac:dyDescent="0.4">
      <c r="D732" s="73">
        <f>Данные!X910-Данные!X911</f>
        <v>0</v>
      </c>
      <c r="E732" s="74">
        <f>Данные!Y910-Данные!Y911</f>
        <v>0</v>
      </c>
    </row>
    <row r="733" spans="4:5" x14ac:dyDescent="0.4">
      <c r="D733" s="73">
        <f>Данные!X911-Данные!X912</f>
        <v>0</v>
      </c>
      <c r="E733" s="74">
        <f>Данные!Y911-Данные!Y912</f>
        <v>0</v>
      </c>
    </row>
    <row r="734" spans="4:5" x14ac:dyDescent="0.4">
      <c r="D734" s="73">
        <f>Данные!X912-Данные!X913</f>
        <v>0</v>
      </c>
      <c r="E734" s="74">
        <f>Данные!Y912-Данные!Y913</f>
        <v>0</v>
      </c>
    </row>
    <row r="735" spans="4:5" x14ac:dyDescent="0.4">
      <c r="D735" s="73">
        <f>Данные!X913-Данные!X914</f>
        <v>0</v>
      </c>
      <c r="E735" s="74">
        <f>Данные!Y913-Данные!Y914</f>
        <v>0</v>
      </c>
    </row>
    <row r="736" spans="4:5" x14ac:dyDescent="0.4">
      <c r="D736" s="73">
        <f>Данные!X914-Данные!X915</f>
        <v>0</v>
      </c>
      <c r="E736" s="74">
        <f>Данные!Y914-Данные!Y915</f>
        <v>0</v>
      </c>
    </row>
    <row r="737" spans="4:5" x14ac:dyDescent="0.4">
      <c r="D737" s="73">
        <f>Данные!X915-Данные!X916</f>
        <v>0</v>
      </c>
      <c r="E737" s="74">
        <f>Данные!Y915-Данные!Y916</f>
        <v>0</v>
      </c>
    </row>
    <row r="738" spans="4:5" x14ac:dyDescent="0.4">
      <c r="D738" s="73">
        <f>Данные!X916-Данные!X917</f>
        <v>0</v>
      </c>
      <c r="E738" s="74">
        <f>Данные!Y916-Данные!Y917</f>
        <v>0</v>
      </c>
    </row>
    <row r="739" spans="4:5" x14ac:dyDescent="0.4">
      <c r="D739" s="73">
        <f>Данные!X917-Данные!X918</f>
        <v>0</v>
      </c>
      <c r="E739" s="74">
        <f>Данные!Y917-Данные!Y918</f>
        <v>0</v>
      </c>
    </row>
    <row r="740" spans="4:5" x14ac:dyDescent="0.4">
      <c r="D740" s="73">
        <f>Данные!X918-Данные!X919</f>
        <v>0</v>
      </c>
      <c r="E740" s="74">
        <f>Данные!Y918-Данные!Y919</f>
        <v>0</v>
      </c>
    </row>
    <row r="741" spans="4:5" x14ac:dyDescent="0.4">
      <c r="D741" s="73">
        <f>Данные!X919-Данные!X920</f>
        <v>0</v>
      </c>
      <c r="E741" s="74">
        <f>Данные!Y919-Данные!Y920</f>
        <v>0</v>
      </c>
    </row>
    <row r="742" spans="4:5" x14ac:dyDescent="0.4">
      <c r="D742" s="73">
        <f>Данные!X920-Данные!X921</f>
        <v>0</v>
      </c>
      <c r="E742" s="74">
        <f>Данные!Y920-Данные!Y921</f>
        <v>0</v>
      </c>
    </row>
    <row r="743" spans="4:5" x14ac:dyDescent="0.4">
      <c r="D743" s="73">
        <f>Данные!X921-Данные!X922</f>
        <v>0</v>
      </c>
      <c r="E743" s="74">
        <f>Данные!Y921-Данные!Y922</f>
        <v>0</v>
      </c>
    </row>
    <row r="744" spans="4:5" x14ac:dyDescent="0.4">
      <c r="D744" s="73">
        <f>Данные!X922-Данные!X923</f>
        <v>0</v>
      </c>
      <c r="E744" s="74">
        <f>Данные!Y922-Данные!Y923</f>
        <v>0</v>
      </c>
    </row>
    <row r="745" spans="4:5" x14ac:dyDescent="0.4">
      <c r="D745" s="73">
        <f>Данные!X923-Данные!X924</f>
        <v>0</v>
      </c>
      <c r="E745" s="74">
        <f>Данные!Y923-Данные!Y924</f>
        <v>0</v>
      </c>
    </row>
    <row r="746" spans="4:5" x14ac:dyDescent="0.4">
      <c r="D746" s="73">
        <f>Данные!X924-Данные!X925</f>
        <v>0</v>
      </c>
      <c r="E746" s="74">
        <f>Данные!Y924-Данные!Y925</f>
        <v>0</v>
      </c>
    </row>
    <row r="747" spans="4:5" x14ac:dyDescent="0.4">
      <c r="D747" s="73">
        <f>Данные!X925-Данные!X926</f>
        <v>0</v>
      </c>
      <c r="E747" s="74">
        <f>Данные!Y925-Данные!Y926</f>
        <v>0</v>
      </c>
    </row>
    <row r="748" spans="4:5" x14ac:dyDescent="0.4">
      <c r="D748" s="73">
        <f>Данные!X926-Данные!X927</f>
        <v>0</v>
      </c>
      <c r="E748" s="74">
        <f>Данные!Y926-Данные!Y927</f>
        <v>0</v>
      </c>
    </row>
    <row r="749" spans="4:5" x14ac:dyDescent="0.4">
      <c r="D749" s="73">
        <f>Данные!X927-Данные!X928</f>
        <v>0</v>
      </c>
      <c r="E749" s="74">
        <f>Данные!Y927-Данные!Y928</f>
        <v>0</v>
      </c>
    </row>
    <row r="750" spans="4:5" x14ac:dyDescent="0.4">
      <c r="D750" s="73">
        <f>Данные!X928-Данные!X929</f>
        <v>0</v>
      </c>
      <c r="E750" s="74">
        <f>Данные!Y928-Данные!Y929</f>
        <v>0</v>
      </c>
    </row>
    <row r="751" spans="4:5" x14ac:dyDescent="0.4">
      <c r="D751" s="73">
        <f>Данные!X929-Данные!X930</f>
        <v>0</v>
      </c>
      <c r="E751" s="74">
        <f>Данные!Y929-Данные!Y930</f>
        <v>0</v>
      </c>
    </row>
    <row r="752" spans="4:5" x14ac:dyDescent="0.4">
      <c r="D752" s="73">
        <f>Данные!X930-Данные!X931</f>
        <v>0</v>
      </c>
      <c r="E752" s="74">
        <f>Данные!Y930-Данные!Y931</f>
        <v>0</v>
      </c>
    </row>
    <row r="753" spans="4:5" x14ac:dyDescent="0.4">
      <c r="D753" s="73">
        <f>Данные!X931-Данные!X932</f>
        <v>0</v>
      </c>
      <c r="E753" s="74">
        <f>Данные!Y931-Данные!Y932</f>
        <v>0</v>
      </c>
    </row>
    <row r="754" spans="4:5" x14ac:dyDescent="0.4">
      <c r="D754" s="73">
        <f>Данные!X932-Данные!X933</f>
        <v>0</v>
      </c>
      <c r="E754" s="74">
        <f>Данные!Y932-Данные!Y933</f>
        <v>0</v>
      </c>
    </row>
    <row r="755" spans="4:5" x14ac:dyDescent="0.4">
      <c r="D755" s="73">
        <f>Данные!X933-Данные!X934</f>
        <v>0</v>
      </c>
      <c r="E755" s="74">
        <f>Данные!Y933-Данные!Y934</f>
        <v>0</v>
      </c>
    </row>
    <row r="756" spans="4:5" x14ac:dyDescent="0.4">
      <c r="D756" s="73">
        <f>Данные!X934-Данные!X935</f>
        <v>0</v>
      </c>
      <c r="E756" s="74">
        <f>Данные!Y934-Данные!Y935</f>
        <v>0</v>
      </c>
    </row>
    <row r="757" spans="4:5" x14ac:dyDescent="0.4">
      <c r="D757" s="73">
        <f>Данные!X935-Данные!X936</f>
        <v>0</v>
      </c>
      <c r="E757" s="74">
        <f>Данные!Y935-Данные!Y936</f>
        <v>0</v>
      </c>
    </row>
    <row r="758" spans="4:5" x14ac:dyDescent="0.4">
      <c r="D758" s="73">
        <f>Данные!X936-Данные!X937</f>
        <v>0</v>
      </c>
      <c r="E758" s="74">
        <f>Данные!Y936-Данные!Y937</f>
        <v>0</v>
      </c>
    </row>
    <row r="759" spans="4:5" x14ac:dyDescent="0.4">
      <c r="D759" s="73">
        <f>Данные!X937-Данные!X938</f>
        <v>0</v>
      </c>
      <c r="E759" s="74">
        <f>Данные!Y937-Данные!Y938</f>
        <v>0</v>
      </c>
    </row>
    <row r="760" spans="4:5" x14ac:dyDescent="0.4">
      <c r="D760" s="73">
        <f>Данные!X938-Данные!X939</f>
        <v>0</v>
      </c>
      <c r="E760" s="74">
        <f>Данные!Y938-Данные!Y939</f>
        <v>0</v>
      </c>
    </row>
    <row r="761" spans="4:5" x14ac:dyDescent="0.4">
      <c r="D761" s="73">
        <f>Данные!X939-Данные!X940</f>
        <v>0</v>
      </c>
      <c r="E761" s="74">
        <f>Данные!Y939-Данные!Y940</f>
        <v>0</v>
      </c>
    </row>
    <row r="762" spans="4:5" x14ac:dyDescent="0.4">
      <c r="D762" s="73">
        <f>Данные!X940-Данные!X941</f>
        <v>0</v>
      </c>
      <c r="E762" s="74">
        <f>Данные!Y940-Данные!Y941</f>
        <v>0</v>
      </c>
    </row>
    <row r="763" spans="4:5" x14ac:dyDescent="0.4">
      <c r="D763" s="73">
        <f>Данные!X941-Данные!X942</f>
        <v>0</v>
      </c>
      <c r="E763" s="74">
        <f>Данные!Y941-Данные!Y942</f>
        <v>0</v>
      </c>
    </row>
    <row r="764" spans="4:5" x14ac:dyDescent="0.4">
      <c r="D764" s="73">
        <f>Данные!X942-Данные!X943</f>
        <v>0</v>
      </c>
      <c r="E764" s="74">
        <f>Данные!Y942-Данные!Y943</f>
        <v>0</v>
      </c>
    </row>
    <row r="765" spans="4:5" x14ac:dyDescent="0.4">
      <c r="D765" s="73">
        <f>Данные!X943-Данные!X944</f>
        <v>0</v>
      </c>
      <c r="E765" s="74">
        <f>Данные!Y943-Данные!Y944</f>
        <v>0</v>
      </c>
    </row>
    <row r="766" spans="4:5" x14ac:dyDescent="0.4">
      <c r="D766" s="73">
        <f>Данные!X944-Данные!X945</f>
        <v>0</v>
      </c>
      <c r="E766" s="74">
        <f>Данные!Y944-Данные!Y945</f>
        <v>0</v>
      </c>
    </row>
    <row r="767" spans="4:5" x14ac:dyDescent="0.4">
      <c r="D767" s="73">
        <f>Данные!X945-Данные!X946</f>
        <v>0</v>
      </c>
      <c r="E767" s="74">
        <f>Данные!Y945-Данные!Y946</f>
        <v>0</v>
      </c>
    </row>
    <row r="768" spans="4:5" x14ac:dyDescent="0.4">
      <c r="D768" s="73">
        <f>Данные!X946-Данные!X947</f>
        <v>0</v>
      </c>
      <c r="E768" s="74">
        <f>Данные!Y946-Данные!Y947</f>
        <v>0</v>
      </c>
    </row>
    <row r="769" spans="4:5" x14ac:dyDescent="0.4">
      <c r="D769" s="73">
        <f>Данные!X947-Данные!X948</f>
        <v>0</v>
      </c>
      <c r="E769" s="74">
        <f>Данные!Y947-Данные!Y948</f>
        <v>0</v>
      </c>
    </row>
    <row r="770" spans="4:5" x14ac:dyDescent="0.4">
      <c r="D770" s="73">
        <f>Данные!X948-Данные!X949</f>
        <v>0</v>
      </c>
      <c r="E770" s="74">
        <f>Данные!Y948-Данные!Y949</f>
        <v>0</v>
      </c>
    </row>
    <row r="771" spans="4:5" x14ac:dyDescent="0.4">
      <c r="D771" s="73">
        <f>Данные!X949-Данные!X950</f>
        <v>0</v>
      </c>
      <c r="E771" s="74">
        <f>Данные!Y949-Данные!Y950</f>
        <v>0</v>
      </c>
    </row>
    <row r="772" spans="4:5" x14ac:dyDescent="0.4">
      <c r="D772" s="73">
        <f>Данные!X950-Данные!X951</f>
        <v>0</v>
      </c>
      <c r="E772" s="74">
        <f>Данные!Y950-Данные!Y951</f>
        <v>0</v>
      </c>
    </row>
    <row r="773" spans="4:5" x14ac:dyDescent="0.4">
      <c r="D773" s="73">
        <f>Данные!X951-Данные!X952</f>
        <v>0</v>
      </c>
      <c r="E773" s="74">
        <f>Данные!Y951-Данные!Y952</f>
        <v>0</v>
      </c>
    </row>
    <row r="774" spans="4:5" x14ac:dyDescent="0.4">
      <c r="D774" s="73">
        <f>Данные!X952-Данные!X953</f>
        <v>0</v>
      </c>
      <c r="E774" s="74">
        <f>Данные!Y952-Данные!Y953</f>
        <v>0</v>
      </c>
    </row>
    <row r="775" spans="4:5" x14ac:dyDescent="0.4">
      <c r="D775" s="73">
        <f>Данные!X953-Данные!X954</f>
        <v>0</v>
      </c>
      <c r="E775" s="74">
        <f>Данные!Y953-Данные!Y954</f>
        <v>0</v>
      </c>
    </row>
    <row r="776" spans="4:5" x14ac:dyDescent="0.4">
      <c r="D776" s="73">
        <f>Данные!X954-Данные!X955</f>
        <v>0</v>
      </c>
      <c r="E776" s="74">
        <f>Данные!Y954-Данные!Y955</f>
        <v>0</v>
      </c>
    </row>
    <row r="777" spans="4:5" x14ac:dyDescent="0.4">
      <c r="D777" s="73">
        <f>Данные!X955-Данные!X956</f>
        <v>0</v>
      </c>
      <c r="E777" s="74">
        <f>Данные!Y955-Данные!Y956</f>
        <v>0</v>
      </c>
    </row>
    <row r="778" spans="4:5" x14ac:dyDescent="0.4">
      <c r="D778" s="73">
        <f>Данные!X956-Данные!X957</f>
        <v>0</v>
      </c>
      <c r="E778" s="74">
        <f>Данные!Y956-Данные!Y957</f>
        <v>0</v>
      </c>
    </row>
    <row r="779" spans="4:5" x14ac:dyDescent="0.4">
      <c r="D779" s="73">
        <f>Данные!X957-Данные!X958</f>
        <v>0</v>
      </c>
      <c r="E779" s="74">
        <f>Данные!Y957-Данные!Y958</f>
        <v>0</v>
      </c>
    </row>
    <row r="780" spans="4:5" x14ac:dyDescent="0.4">
      <c r="D780" s="73">
        <f>Данные!X958-Данные!X959</f>
        <v>0</v>
      </c>
      <c r="E780" s="74">
        <f>Данные!Y958-Данные!Y959</f>
        <v>0</v>
      </c>
    </row>
    <row r="781" spans="4:5" x14ac:dyDescent="0.4">
      <c r="D781" s="73">
        <f>Данные!X959-Данные!X960</f>
        <v>0</v>
      </c>
      <c r="E781" s="74">
        <f>Данные!Y959-Данные!Y960</f>
        <v>0</v>
      </c>
    </row>
    <row r="782" spans="4:5" x14ac:dyDescent="0.4">
      <c r="D782" s="73">
        <f>Данные!X960-Данные!X961</f>
        <v>0</v>
      </c>
      <c r="E782" s="74">
        <f>Данные!Y960-Данные!Y961</f>
        <v>0</v>
      </c>
    </row>
    <row r="783" spans="4:5" x14ac:dyDescent="0.4">
      <c r="D783" s="73">
        <f>Данные!X961-Данные!X962</f>
        <v>0</v>
      </c>
      <c r="E783" s="74">
        <f>Данные!Y961-Данные!Y962</f>
        <v>0</v>
      </c>
    </row>
    <row r="784" spans="4:5" x14ac:dyDescent="0.4">
      <c r="D784" s="73">
        <f>Данные!X962-Данные!X963</f>
        <v>0</v>
      </c>
      <c r="E784" s="74">
        <f>Данные!Y962-Данные!Y963</f>
        <v>0</v>
      </c>
    </row>
    <row r="785" spans="4:5" x14ac:dyDescent="0.4">
      <c r="D785" s="73">
        <f>Данные!X963-Данные!X964</f>
        <v>0</v>
      </c>
      <c r="E785" s="74">
        <f>Данные!Y963-Данные!Y964</f>
        <v>0</v>
      </c>
    </row>
    <row r="786" spans="4:5" x14ac:dyDescent="0.4">
      <c r="D786" s="73">
        <f>Данные!X964-Данные!X965</f>
        <v>0</v>
      </c>
      <c r="E786" s="74">
        <f>Данные!Y964-Данные!Y965</f>
        <v>0</v>
      </c>
    </row>
    <row r="787" spans="4:5" x14ac:dyDescent="0.4">
      <c r="D787" s="73">
        <f>Данные!X965-Данные!X966</f>
        <v>0</v>
      </c>
      <c r="E787" s="74">
        <f>Данные!Y965-Данные!Y966</f>
        <v>0</v>
      </c>
    </row>
    <row r="788" spans="4:5" x14ac:dyDescent="0.4">
      <c r="D788" s="73">
        <f>Данные!X966-Данные!X967</f>
        <v>0</v>
      </c>
      <c r="E788" s="74">
        <f>Данные!Y966-Данные!Y967</f>
        <v>0</v>
      </c>
    </row>
    <row r="789" spans="4:5" x14ac:dyDescent="0.4">
      <c r="D789" s="73">
        <f>Данные!X967-Данные!X968</f>
        <v>0</v>
      </c>
      <c r="E789" s="74">
        <f>Данные!Y967-Данные!Y968</f>
        <v>0</v>
      </c>
    </row>
    <row r="790" spans="4:5" x14ac:dyDescent="0.4">
      <c r="D790" s="73">
        <f>Данные!X968-Данные!X969</f>
        <v>0</v>
      </c>
      <c r="E790" s="74">
        <f>Данные!Y968-Данные!Y969</f>
        <v>0</v>
      </c>
    </row>
    <row r="791" spans="4:5" x14ac:dyDescent="0.4">
      <c r="D791" s="73">
        <f>Данные!X969-Данные!X970</f>
        <v>0</v>
      </c>
      <c r="E791" s="74">
        <f>Данные!Y969-Данные!Y970</f>
        <v>0</v>
      </c>
    </row>
    <row r="792" spans="4:5" x14ac:dyDescent="0.4">
      <c r="D792" s="73">
        <f>Данные!X970-Данные!X971</f>
        <v>0</v>
      </c>
      <c r="E792" s="74">
        <f>Данные!Y970-Данные!Y971</f>
        <v>0</v>
      </c>
    </row>
    <row r="793" spans="4:5" x14ac:dyDescent="0.4">
      <c r="D793" s="73">
        <f>Данные!X971-Данные!X972</f>
        <v>0</v>
      </c>
      <c r="E793" s="74">
        <f>Данные!Y971-Данные!Y972</f>
        <v>0</v>
      </c>
    </row>
    <row r="794" spans="4:5" x14ac:dyDescent="0.4">
      <c r="D794" s="73">
        <f>Данные!X972-Данные!X973</f>
        <v>0</v>
      </c>
      <c r="E794" s="74">
        <f>Данные!Y972-Данные!Y973</f>
        <v>0</v>
      </c>
    </row>
    <row r="795" spans="4:5" x14ac:dyDescent="0.4">
      <c r="D795" s="73">
        <f>Данные!X973-Данные!X974</f>
        <v>0</v>
      </c>
      <c r="E795" s="74">
        <f>Данные!Y973-Данные!Y974</f>
        <v>0</v>
      </c>
    </row>
    <row r="796" spans="4:5" x14ac:dyDescent="0.4">
      <c r="D796" s="73">
        <f>Данные!X974-Данные!X975</f>
        <v>0</v>
      </c>
      <c r="E796" s="74">
        <f>Данные!Y974-Данные!Y975</f>
        <v>0</v>
      </c>
    </row>
    <row r="797" spans="4:5" x14ac:dyDescent="0.4">
      <c r="D797" s="73">
        <f>Данные!X975-Данные!X976</f>
        <v>0</v>
      </c>
      <c r="E797" s="74">
        <f>Данные!Y975-Данные!Y976</f>
        <v>0</v>
      </c>
    </row>
    <row r="798" spans="4:5" x14ac:dyDescent="0.4">
      <c r="D798" s="73">
        <f>Данные!X976-Данные!X977</f>
        <v>0</v>
      </c>
      <c r="E798" s="74">
        <f>Данные!Y976-Данные!Y977</f>
        <v>0</v>
      </c>
    </row>
    <row r="799" spans="4:5" x14ac:dyDescent="0.4">
      <c r="D799" s="73">
        <f>Данные!X977-Данные!X978</f>
        <v>0</v>
      </c>
      <c r="E799" s="74">
        <f>Данные!Y977-Данные!Y978</f>
        <v>0</v>
      </c>
    </row>
    <row r="800" spans="4:5" x14ac:dyDescent="0.4">
      <c r="D800" s="73">
        <f>Данные!X978-Данные!X979</f>
        <v>0</v>
      </c>
      <c r="E800" s="74">
        <f>Данные!Y978-Данные!Y979</f>
        <v>0</v>
      </c>
    </row>
    <row r="801" spans="4:5" x14ac:dyDescent="0.4">
      <c r="D801" s="73">
        <f>Данные!X979-Данные!X980</f>
        <v>0</v>
      </c>
      <c r="E801" s="74">
        <f>Данные!Y979-Данные!Y980</f>
        <v>0</v>
      </c>
    </row>
    <row r="802" spans="4:5" x14ac:dyDescent="0.4">
      <c r="D802" s="73">
        <f>Данные!X980-Данные!X981</f>
        <v>0</v>
      </c>
      <c r="E802" s="74">
        <f>Данные!Y980-Данные!Y981</f>
        <v>0</v>
      </c>
    </row>
    <row r="803" spans="4:5" x14ac:dyDescent="0.4">
      <c r="D803" s="73">
        <f>Данные!X981-Данные!X982</f>
        <v>0</v>
      </c>
      <c r="E803" s="74">
        <f>Данные!Y981-Данные!Y982</f>
        <v>0</v>
      </c>
    </row>
    <row r="804" spans="4:5" x14ac:dyDescent="0.4">
      <c r="D804" s="73">
        <f>Данные!X982-Данные!X983</f>
        <v>0</v>
      </c>
      <c r="E804" s="74">
        <f>Данные!Y982-Данные!Y983</f>
        <v>0</v>
      </c>
    </row>
    <row r="805" spans="4:5" x14ac:dyDescent="0.4">
      <c r="D805" s="73">
        <f>Данные!X983-Данные!X984</f>
        <v>0</v>
      </c>
      <c r="E805" s="74">
        <f>Данные!Y983-Данные!Y984</f>
        <v>0</v>
      </c>
    </row>
    <row r="806" spans="4:5" x14ac:dyDescent="0.4">
      <c r="D806" s="73">
        <f>Данные!X984-Данные!X985</f>
        <v>0</v>
      </c>
      <c r="E806" s="74">
        <f>Данные!Y984-Данные!Y985</f>
        <v>0</v>
      </c>
    </row>
    <row r="807" spans="4:5" x14ac:dyDescent="0.4">
      <c r="D807" s="73">
        <f>Данные!X985-Данные!X986</f>
        <v>0</v>
      </c>
      <c r="E807" s="74">
        <f>Данные!Y985-Данные!Y986</f>
        <v>0</v>
      </c>
    </row>
    <row r="808" spans="4:5" x14ac:dyDescent="0.4">
      <c r="D808" s="73">
        <f>Данные!X986-Данные!X987</f>
        <v>0</v>
      </c>
      <c r="E808" s="74">
        <f>Данные!Y986-Данные!Y987</f>
        <v>0</v>
      </c>
    </row>
    <row r="809" spans="4:5" x14ac:dyDescent="0.4">
      <c r="D809" s="73">
        <f>Данные!X987-Данные!X988</f>
        <v>0</v>
      </c>
      <c r="E809" s="74">
        <f>Данные!Y987-Данные!Y988</f>
        <v>0</v>
      </c>
    </row>
    <row r="810" spans="4:5" x14ac:dyDescent="0.4">
      <c r="D810" s="73">
        <f>Данные!X988-Данные!X989</f>
        <v>0</v>
      </c>
      <c r="E810" s="74">
        <f>Данные!Y988-Данные!Y989</f>
        <v>0</v>
      </c>
    </row>
    <row r="811" spans="4:5" x14ac:dyDescent="0.4">
      <c r="D811" s="73">
        <f>Данные!X989-Данные!X990</f>
        <v>0</v>
      </c>
      <c r="E811" s="74">
        <f>Данные!Y989-Данные!Y990</f>
        <v>0</v>
      </c>
    </row>
    <row r="812" spans="4:5" x14ac:dyDescent="0.4">
      <c r="D812" s="73">
        <f>Данные!X990-Данные!X991</f>
        <v>0</v>
      </c>
      <c r="E812" s="74">
        <f>Данные!Y990-Данные!Y991</f>
        <v>0</v>
      </c>
    </row>
    <row r="813" spans="4:5" x14ac:dyDescent="0.4">
      <c r="D813" s="73">
        <f>Данные!X991-Данные!X992</f>
        <v>0</v>
      </c>
      <c r="E813" s="74">
        <f>Данные!Y991-Данные!Y992</f>
        <v>0</v>
      </c>
    </row>
    <row r="814" spans="4:5" x14ac:dyDescent="0.4">
      <c r="D814" s="73">
        <f>Данные!X992-Данные!X993</f>
        <v>0</v>
      </c>
      <c r="E814" s="74">
        <f>Данные!Y992-Данные!Y993</f>
        <v>0</v>
      </c>
    </row>
    <row r="815" spans="4:5" x14ac:dyDescent="0.4">
      <c r="D815" s="73">
        <f>Данные!X993-Данные!X994</f>
        <v>0</v>
      </c>
      <c r="E815" s="74">
        <f>Данные!Y993-Данные!Y994</f>
        <v>0</v>
      </c>
    </row>
    <row r="816" spans="4:5" x14ac:dyDescent="0.4">
      <c r="D816" s="73">
        <f>Данные!X994-Данные!X995</f>
        <v>0</v>
      </c>
      <c r="E816" s="74">
        <f>Данные!Y994-Данные!Y995</f>
        <v>0</v>
      </c>
    </row>
    <row r="817" spans="4:5" x14ac:dyDescent="0.4">
      <c r="D817" s="73">
        <f>Данные!X995-Данные!X996</f>
        <v>0</v>
      </c>
      <c r="E817" s="74">
        <f>Данные!Y995-Данные!Y996</f>
        <v>0</v>
      </c>
    </row>
    <row r="818" spans="4:5" x14ac:dyDescent="0.4">
      <c r="D818" s="73">
        <f>Данные!X996-Данные!X997</f>
        <v>0</v>
      </c>
      <c r="E818" s="74">
        <f>Данные!Y996-Данные!Y997</f>
        <v>0</v>
      </c>
    </row>
    <row r="819" spans="4:5" x14ac:dyDescent="0.4">
      <c r="D819" s="73">
        <f>Данные!X997-Данные!X998</f>
        <v>0</v>
      </c>
      <c r="E819" s="74">
        <f>Данные!Y997-Данные!Y998</f>
        <v>0</v>
      </c>
    </row>
    <row r="820" spans="4:5" x14ac:dyDescent="0.4">
      <c r="D820" s="73">
        <f>Данные!X998-Данные!X999</f>
        <v>0</v>
      </c>
      <c r="E820" s="74">
        <f>Данные!Y998-Данные!Y999</f>
        <v>0</v>
      </c>
    </row>
    <row r="821" spans="4:5" x14ac:dyDescent="0.4">
      <c r="D821" s="73">
        <f>Данные!X999-Данные!X1000</f>
        <v>0</v>
      </c>
      <c r="E821" s="74">
        <f>Данные!Y999-Данные!Y1000</f>
        <v>0</v>
      </c>
    </row>
    <row r="822" spans="4:5" x14ac:dyDescent="0.4">
      <c r="D822" s="73">
        <f>Данные!X1000-Данные!X1001</f>
        <v>0</v>
      </c>
      <c r="E822" s="74">
        <f>Данные!Y1000-Данные!Y1001</f>
        <v>0</v>
      </c>
    </row>
    <row r="823" spans="4:5" x14ac:dyDescent="0.4">
      <c r="D823" s="73">
        <f>Данные!X1001-Данные!X1002</f>
        <v>0</v>
      </c>
      <c r="E823" s="74">
        <f>Данные!Y1001-Данные!Y1002</f>
        <v>0</v>
      </c>
    </row>
    <row r="824" spans="4:5" x14ac:dyDescent="0.4">
      <c r="D824" s="73">
        <f>Данные!X1002-Данные!X1003</f>
        <v>0</v>
      </c>
      <c r="E824" s="74">
        <f>Данные!Y1002-Данные!Y1003</f>
        <v>0</v>
      </c>
    </row>
    <row r="825" spans="4:5" x14ac:dyDescent="0.4">
      <c r="D825" s="73">
        <f>Данные!X1003-Данные!X1004</f>
        <v>0</v>
      </c>
      <c r="E825" s="74">
        <f>Данные!Y1003-Данные!Y1004</f>
        <v>0</v>
      </c>
    </row>
    <row r="826" spans="4:5" x14ac:dyDescent="0.4">
      <c r="D826" s="73">
        <f>Данные!X1004-Данные!X1005</f>
        <v>0</v>
      </c>
      <c r="E826" s="74">
        <f>Данные!Y1004-Данные!Y1005</f>
        <v>0</v>
      </c>
    </row>
    <row r="827" spans="4:5" x14ac:dyDescent="0.4">
      <c r="D827" s="73">
        <f>Данные!X1005-Данные!X1006</f>
        <v>0</v>
      </c>
      <c r="E827" s="74">
        <f>Данные!Y1005-Данные!Y1006</f>
        <v>0</v>
      </c>
    </row>
    <row r="828" spans="4:5" x14ac:dyDescent="0.4">
      <c r="D828" s="73">
        <f>Данные!X1006-Данные!X1007</f>
        <v>0</v>
      </c>
      <c r="E828" s="74">
        <f>Данные!Y1006-Данные!Y1007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Исходные данные</vt:lpstr>
      <vt:lpstr>Данные</vt:lpstr>
      <vt:lpstr>Отчет</vt:lpstr>
      <vt:lpstr>Горизонтальная траектория</vt:lpstr>
      <vt:lpstr>Вертикальная траектория</vt:lpstr>
      <vt:lpstr>Rev4.4 17.04.2023</vt:lpstr>
      <vt:lpstr>IGIRGI_CI - исправленный</vt:lpstr>
      <vt:lpstr>Замеры Cont.incl</vt:lpstr>
      <vt:lpstr>скрытые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Носань Иван Андреевич</dc:creator>
  <cp:lastModifiedBy>Машков Борис Анатольевич</cp:lastModifiedBy>
  <dcterms:created xsi:type="dcterms:W3CDTF">2021-09-16T10:13:05Z</dcterms:created>
  <dcterms:modified xsi:type="dcterms:W3CDTF">2023-04-18T10:32:08Z</dcterms:modified>
</cp:coreProperties>
</file>